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C795940-6036-4AF2-A0ED-286EAAA49C0B}" xr6:coauthVersionLast="47" xr6:coauthVersionMax="47" xr10:uidLastSave="{00000000-0000-0000-0000-000000000000}"/>
  <bookViews>
    <workbookView xWindow="-23730" yWindow="2205" windowWidth="22545" windowHeight="11805" xr2:uid="{5BE13DC7-C237-4F23-86BA-F8DDCD9B5E6A}"/>
  </bookViews>
  <sheets>
    <sheet name="Questions" sheetId="1" r:id="rId1"/>
    <sheet name="Coûts" sheetId="2" r:id="rId2"/>
  </sheets>
  <externalReferences>
    <externalReference r:id="rId3"/>
  </externalReferences>
  <definedNames>
    <definedName name="_xlnm._FilterDatabase" localSheetId="0" hidden="1">Questions!$A$1:$D$98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0" i="2" l="1"/>
  <c r="F120" i="2"/>
  <c r="G109" i="2"/>
  <c r="G100" i="2"/>
  <c r="F100" i="2"/>
  <c r="G91" i="2"/>
  <c r="F91" i="2"/>
  <c r="G82" i="2"/>
  <c r="F82" i="2"/>
  <c r="G73" i="2"/>
  <c r="F73" i="2"/>
  <c r="G64" i="2"/>
  <c r="F64" i="2"/>
  <c r="G53" i="2"/>
  <c r="G44" i="2"/>
  <c r="F44" i="2"/>
  <c r="G35" i="2"/>
  <c r="F35" i="2"/>
  <c r="G12" i="2"/>
  <c r="F12" i="2"/>
  <c r="G36" i="2"/>
  <c r="H36" i="2"/>
  <c r="G130" i="2"/>
  <c r="F130" i="2"/>
  <c r="E130" i="2"/>
  <c r="G129" i="2"/>
  <c r="F129" i="2"/>
  <c r="E129" i="2"/>
  <c r="F128" i="2"/>
  <c r="G128" i="2" s="1"/>
  <c r="E128" i="2"/>
  <c r="G127" i="2"/>
  <c r="F127" i="2"/>
  <c r="E127" i="2"/>
  <c r="G126" i="2"/>
  <c r="F126" i="2"/>
  <c r="E126" i="2"/>
  <c r="F125" i="2"/>
  <c r="G125" i="2" s="1"/>
  <c r="E125" i="2"/>
  <c r="G124" i="2"/>
  <c r="F124" i="2"/>
  <c r="E124" i="2"/>
  <c r="F123" i="2"/>
  <c r="G123" i="2" s="1"/>
  <c r="E123" i="2"/>
  <c r="G122" i="2"/>
  <c r="F122" i="2"/>
  <c r="E122" i="2"/>
  <c r="F121" i="2"/>
  <c r="G121" i="2" s="1"/>
  <c r="E121" i="2"/>
  <c r="H105" i="2"/>
  <c r="G105" i="2"/>
  <c r="H104" i="2"/>
  <c r="G104" i="2"/>
  <c r="G103" i="2"/>
  <c r="H103" i="2" s="1"/>
  <c r="G102" i="2"/>
  <c r="H102" i="2" s="1"/>
  <c r="H101" i="2"/>
  <c r="G101" i="2"/>
  <c r="G96" i="2"/>
  <c r="H96" i="2" s="1"/>
  <c r="H95" i="2"/>
  <c r="G95" i="2"/>
  <c r="H94" i="2"/>
  <c r="G94" i="2"/>
  <c r="G93" i="2"/>
  <c r="G92" i="2"/>
  <c r="H92" i="2" s="1"/>
  <c r="G87" i="2"/>
  <c r="H87" i="2" s="1"/>
  <c r="G86" i="2"/>
  <c r="H86" i="2" s="1"/>
  <c r="H85" i="2"/>
  <c r="G85" i="2"/>
  <c r="H84" i="2"/>
  <c r="G84" i="2"/>
  <c r="G83" i="2"/>
  <c r="G88" i="2" s="1"/>
  <c r="H78" i="2"/>
  <c r="G78" i="2"/>
  <c r="G77" i="2"/>
  <c r="H77" i="2" s="1"/>
  <c r="G76" i="2"/>
  <c r="H76" i="2" s="1"/>
  <c r="H75" i="2"/>
  <c r="G75" i="2"/>
  <c r="G79" i="2" s="1"/>
  <c r="H74" i="2"/>
  <c r="G74" i="2"/>
  <c r="H69" i="2"/>
  <c r="G69" i="2"/>
  <c r="H68" i="2"/>
  <c r="G68" i="2"/>
  <c r="G67" i="2"/>
  <c r="H67" i="2" s="1"/>
  <c r="G66" i="2"/>
  <c r="H66" i="2" s="1"/>
  <c r="H65" i="2"/>
  <c r="G65" i="2"/>
  <c r="G49" i="2"/>
  <c r="H49" i="2" s="1"/>
  <c r="G48" i="2"/>
  <c r="H48" i="2" s="1"/>
  <c r="H47" i="2"/>
  <c r="G47" i="2"/>
  <c r="G46" i="2"/>
  <c r="G50" i="2" s="1"/>
  <c r="G45" i="2"/>
  <c r="H45" i="2" s="1"/>
  <c r="G40" i="2"/>
  <c r="H40" i="2" s="1"/>
  <c r="G39" i="2"/>
  <c r="H39" i="2" s="1"/>
  <c r="G38" i="2"/>
  <c r="H38" i="2" s="1"/>
  <c r="H37" i="2"/>
  <c r="G37" i="2"/>
  <c r="G41" i="2"/>
  <c r="H31" i="2"/>
  <c r="G31" i="2"/>
  <c r="G30" i="2"/>
  <c r="H30" i="2" s="1"/>
  <c r="G29" i="2"/>
  <c r="H29" i="2" s="1"/>
  <c r="G28" i="2"/>
  <c r="H28" i="2" s="1"/>
  <c r="H27" i="2"/>
  <c r="G27" i="2"/>
  <c r="G32" i="2" s="1"/>
  <c r="G22" i="2"/>
  <c r="H22" i="2" s="1"/>
  <c r="H21" i="2"/>
  <c r="G21" i="2"/>
  <c r="G20" i="2"/>
  <c r="H20" i="2" s="1"/>
  <c r="G19" i="2"/>
  <c r="H19" i="2" s="1"/>
  <c r="G18" i="2"/>
  <c r="H18" i="2" s="1"/>
  <c r="H17" i="2"/>
  <c r="G17" i="2"/>
  <c r="G16" i="2"/>
  <c r="H16" i="2" s="1"/>
  <c r="G15" i="2"/>
  <c r="H15" i="2" s="1"/>
  <c r="G14" i="2"/>
  <c r="H14" i="2" s="1"/>
  <c r="H13" i="2"/>
  <c r="G13" i="2"/>
  <c r="I6" i="2"/>
  <c r="H6" i="2"/>
  <c r="G97" i="2" l="1"/>
  <c r="H97" i="2" s="1"/>
  <c r="G57" i="2"/>
  <c r="H57" i="2" s="1"/>
  <c r="H50" i="2"/>
  <c r="G56" i="2"/>
  <c r="H56" i="2" s="1"/>
  <c r="H41" i="2"/>
  <c r="H88" i="2"/>
  <c r="G112" i="2"/>
  <c r="H112" i="2" s="1"/>
  <c r="G55" i="2"/>
  <c r="H55" i="2" s="1"/>
  <c r="H32" i="2"/>
  <c r="G111" i="2"/>
  <c r="H111" i="2" s="1"/>
  <c r="H79" i="2"/>
  <c r="G26" i="2"/>
  <c r="H46" i="2"/>
  <c r="G70" i="2"/>
  <c r="G106" i="2"/>
  <c r="H83" i="2"/>
  <c r="H93" i="2"/>
  <c r="F26" i="2"/>
  <c r="G23" i="2"/>
  <c r="G113" i="2" l="1"/>
  <c r="H113" i="2" s="1"/>
  <c r="G114" i="2"/>
  <c r="H114" i="2" s="1"/>
  <c r="H106" i="2"/>
  <c r="H23" i="2"/>
  <c r="G54" i="2"/>
  <c r="G110" i="2"/>
  <c r="H70" i="2"/>
  <c r="G115" i="2" l="1"/>
  <c r="H115" i="2" s="1"/>
  <c r="H110" i="2"/>
  <c r="H54" i="2"/>
  <c r="G58" i="2"/>
  <c r="H58" i="2" s="1"/>
</calcChain>
</file>

<file path=xl/sharedStrings.xml><?xml version="1.0" encoding="utf-8"?>
<sst xmlns="http://schemas.openxmlformats.org/spreadsheetml/2006/main" count="232" uniqueCount="156">
  <si>
    <t>Chapitre</t>
  </si>
  <si>
    <t>Besoin</t>
  </si>
  <si>
    <t>Réponse</t>
  </si>
  <si>
    <t>Précisions ou commentaire</t>
  </si>
  <si>
    <t>2.1.3</t>
  </si>
  <si>
    <t>Contraintes organisationnelles</t>
  </si>
  <si>
    <r>
      <t xml:space="preserve">Rôle "Administration des systèmes": </t>
    </r>
    <r>
      <rPr>
        <sz val="11"/>
        <color theme="1"/>
        <rFont val="Calibri"/>
        <family val="2"/>
        <scheme val="minor"/>
      </rPr>
      <t>Configuration réseau, mises à jour, sauvegardes, configuration système (connexions AD), monitoring…, définition des périmètres délégués pour les systèmes cibles</t>
    </r>
    <r>
      <rPr>
        <b/>
        <sz val="11"/>
        <color theme="1"/>
        <rFont val="Calibri"/>
        <family val="2"/>
        <scheme val="minor"/>
      </rPr>
      <t xml:space="preserve">
</t>
    </r>
  </si>
  <si>
    <t>Valideur d'accès:</t>
  </si>
  <si>
    <t>Les autorisations de connexion d’un utilisateur doivent pouvoir être limitées à une durée déterminée (typiquement un jour)</t>
  </si>
  <si>
    <t>Les autorisations de connexion devraient permettre de limiter l’accès à un système cible précis, même si plusieurs systèmes cible sont autorisés pour l’utilisateur</t>
  </si>
  <si>
    <t>2.1.4.1</t>
  </si>
  <si>
    <t>Type de solution</t>
  </si>
  <si>
    <t xml:space="preserve">Seul IPv4 sera utilisé à la mise en place mais la solution doit permettre d’utiliser IPv6 </t>
  </si>
  <si>
    <t>Solution basée sur des machines virtuelles:</t>
  </si>
  <si>
    <t>Devrait supporter les mécanismes de backup restaure basés sur les snaphots de VMWare</t>
  </si>
  <si>
    <t>Solution basée sur des machines physiques :</t>
  </si>
  <si>
    <t>Doit fournir une solution à haute disponibilité de type cluster ACTIF-PASSIF ou autre</t>
  </si>
  <si>
    <t>2.1.4.2</t>
  </si>
  <si>
    <t>Garanties de sécurité</t>
  </si>
  <si>
    <t>Le constructeur de la solution proposée doit suivre des processus de développement sécurisé tout au long de la chaîne de fabrication</t>
  </si>
  <si>
    <t>Le constructeur de la solution doit avoir une gestion proactive des vulnérabilités :</t>
  </si>
  <si>
    <t>Il doit rechercher activement les vulnérabilités dans ses solutions tout au long du cycle de vie</t>
  </si>
  <si>
    <t xml:space="preserve">Il peut encourager des programmes de recherche de vulnérabilité par des tiers (p.ex. programmes bug bounty) </t>
  </si>
  <si>
    <t xml:space="preserve">Une fois le correctif disponible pour les clients, les vulnérabilités devraient être communiquées publiquement (CVE) </t>
  </si>
  <si>
    <t>2.1.4.3</t>
  </si>
  <si>
    <t>Authentification des utilisateurs</t>
  </si>
  <si>
    <t xml:space="preserve"> D’autres solutions d'authentification peuvent être proposées et décrites</t>
  </si>
  <si>
    <t>2.1.4.4</t>
  </si>
  <si>
    <t>Sécurité des flux</t>
  </si>
  <si>
    <t>La solution proposée doit permettre a minima l’utilisation sécurisée des protocoles suivants entre le terminal de l’utilisateur et le système cible :</t>
  </si>
  <si>
    <t>http + https ;</t>
  </si>
  <si>
    <t>RDP ;</t>
  </si>
  <si>
    <t>SSH ;</t>
  </si>
  <si>
    <t>La solution proposée doit analyser et filtrer les protocoles réseaux utilisés entre les terminaux utilisateurs et les systèmes cibles</t>
  </si>
  <si>
    <t>La solution proposée devrait permettre de bloquer l’import et/ou l’export des fichiers à partir des systèmes cibles</t>
  </si>
  <si>
    <t>La solution proposée devrait permettre de restreindre les commandes ou fonctionnalités de certains protocoles</t>
  </si>
  <si>
    <t>RDP : restriction copie de fichiers, copier-coller, connexion de périphériques, …</t>
  </si>
  <si>
    <t>Lorsque l’accès aux systèmes cibles se fait par l’intermédiaire de serveurs relai RDP (p.ex. serveur RDS Windows), la solution proposée devrait permettre de limiter l’accès à un sous-ensemble de systèmes cibles accessibles depuis le serveur relai</t>
  </si>
  <si>
    <t>2.1.4.5</t>
  </si>
  <si>
    <t>Gestion des accès et privilèges utilisateurs</t>
  </si>
  <si>
    <t>La solution proposée devrait permettre une élévation de privilège sans que l’utilisateur n’ait à connaître le mot de passe d’un compte privilégié « Exécuter en tant que… ».</t>
  </si>
  <si>
    <t>La plateforme proposée devrait permettre de connecter un utilisateur à un système cible (login) sans que l’utilisateur n’ait à en connaître les identifiants « Connecter en tant que… »</t>
  </si>
  <si>
    <t>La solution proposée doit permettre de définir explicitement les autorisations d’un utilisateur ou d’un groupe d’utilisateurs, notamment en termes de :</t>
  </si>
  <si>
    <t>Systèmes cibles accessibles (adresse réseau)</t>
  </si>
  <si>
    <t xml:space="preserve">Protocoles cibles (ports TCP/UDP) </t>
  </si>
  <si>
    <t>Commandes ou fonctionnalités des protocoles utilisés vers les systèmes cibles</t>
  </si>
  <si>
    <t>Comptes cibles « Exécuter en tant que… »</t>
  </si>
  <si>
    <t>Comptes cibles « Connecter en tant que… »</t>
  </si>
  <si>
    <t>La solution proposée doit permettre de révoquer un accès utilisateur. La révocation doit mettre fin à toutes les sessions en cours que l’utilisateur pourrait avoir sur les systèmes cibles</t>
  </si>
  <si>
    <t>2.1.4.7</t>
  </si>
  <si>
    <t>Audit et enregistrement des sessions utilisateur</t>
  </si>
  <si>
    <t>La solution proposée doit enregistrer les accès utilisateurs ainsi que les changements de configuration dans des journaux.</t>
  </si>
  <si>
    <t>Ces journaux devraient fournir un mécanisme garantissant leur intégrité</t>
  </si>
  <si>
    <t>La solution proposée doit permettre d’enregistrer les sessions des utilisateur connectés sur les systèmes cibles</t>
  </si>
  <si>
    <t xml:space="preserve">Sous forme de fichiers texte pour les connexions de type console (SSH, …) </t>
  </si>
  <si>
    <t xml:space="preserve">Sous forme de fichiers vidéo pour les connexions de type graphiques (RDP, VNC, …) </t>
  </si>
  <si>
    <t>Les formats des fichiers doivent être conformes à des standards établis et toujours lisibles hors de la solution</t>
  </si>
  <si>
    <t>Les fichiers des sessions enregistrées ne devraient pas contenir d’information sensible comme des mots de passe</t>
  </si>
  <si>
    <t>La solution proposée doit permettre de protéger l’accès aux fichiers des ses-sions enregistrées, soit par chiffrement des fichiers lorsqu’ils sont stockés hors de la plateforme, soit par un mécanisme de contrôle d’accès s’ils sont stockés dans la plateforme</t>
  </si>
  <si>
    <t>La solution proposée devrait permettre de définir un délai de rétention paramétrable déclenchant l’effacement automatique des fichiers de sessions enregistrées une fois le délai expiré</t>
  </si>
  <si>
    <t>Le format des fichiers d’enregistrement de session devraient être optimisés afin d’en réduire la taille, notamment pour les enregistrements vidéo lors de longues périodes d’inactivité</t>
  </si>
  <si>
    <t>2.1.4.8</t>
  </si>
  <si>
    <t>Gestion et administration de la solution</t>
  </si>
  <si>
    <t>La solution proposée devrait fournir une interface réseau de gestion indépendante des interfaces réseaux reliés aux utilisateurs ou aux systèmes cibles (management out of band)</t>
  </si>
  <si>
    <t>Sauvegarde et restauration :</t>
  </si>
  <si>
    <t>Les procédures devraient permettre une sauvegarde/restauration indépendante pour le système (p.ex. snaphot de VM) et pour les configurations (fichiers ou base de données de configuration)</t>
  </si>
  <si>
    <t>Surveillance (monitoring) :</t>
  </si>
  <si>
    <t>La solution proposée doit mettre à disposition les événements et journaux systèmes et applicatifs par le protocole SYSLOG et permettre de les exploiter en dehors de la solution (typiquement par un SIEM)</t>
  </si>
  <si>
    <t>Corrections et mises à jour système (update et upgrade) :</t>
  </si>
  <si>
    <t>Les procédures de mises à jour doivent toujours permettre un retour arrière rapide et sûr (p.ex. snapshot ou installation système sur une partition indépendante)</t>
  </si>
  <si>
    <t>Gestion des licences :</t>
  </si>
  <si>
    <t>Le fournisseur de la solution proposée doit documenter la technique de contrôle des licences et les procédures éventuellement nécessaires pour leur renouvellement</t>
  </si>
  <si>
    <t>Un dysfonctionnement du gestionnaire de licences ne devrait jamais empêcher le fonctionnement attendu de la solution proposée.</t>
  </si>
  <si>
    <t>En cas de dysfonctionnement du gestionnaire de licences, le prestataire de maintenance/support doit fournir dans les plus brefs délais une solution permettant de rétablir le fonctionnement</t>
  </si>
  <si>
    <t>2.1.4.10</t>
  </si>
  <si>
    <t>Accès à l’information constructeur</t>
  </si>
  <si>
    <t>Le constructeur de la solution proposée devrait fournir un accès à une plateforme d’information produit permettant :</t>
  </si>
  <si>
    <t xml:space="preserve">De notifier et suivre les dysfonctionnements applicatifs (bugs) </t>
  </si>
  <si>
    <t>La consultation d’une base de connaissance décrivant les solutions à des ques-tions de base et avancées</t>
  </si>
  <si>
    <t>La consultation des vulnérabilités connues et des correctifs associés</t>
  </si>
  <si>
    <t>Le téléchargement des correctifs</t>
  </si>
  <si>
    <t>2.2.1</t>
  </si>
  <si>
    <t>Aptitudes / Compétences requises</t>
  </si>
  <si>
    <t>Justifier d’un niveau de confiance suffisant leur permettant d’accéder à des sys-tèmes et informations critiques</t>
  </si>
  <si>
    <t>Maîtriser les modes opératoires permettant de garantir la sécurité des données traitées (p.ex. gestion des secrets)</t>
  </si>
  <si>
    <t>Les demandes de connexion des utilisateurs doivent pouvoir être validées par un ou plusieurs collaborateur habilité (valideurs d’accès)</t>
  </si>
  <si>
    <t>La solution peut proposer d’utiliser le système de validation des accès existant (basé sur l’activation/expiration des comptes ActiveDirectory), proposer un portail dédié à la validation des accès</t>
  </si>
  <si>
    <t>La solution proposée doit fonctionner de manière sûre dans l’environnement technologique:</t>
  </si>
  <si>
    <t>Doit être compatible avec la plateforme VMWare</t>
  </si>
  <si>
    <t>Peut s’appuyer sur les mécanismes de haute disponibilité de la plateforme VMWare (infrastructure VMWare HA sur 2 sites distants)</t>
  </si>
  <si>
    <t>La solution proposée doit pouvoir authentifier les utilisateurs sur la base des comptes ActiveDirectory existants.</t>
  </si>
  <si>
    <t>Les utilisateurs de la plateforme doivent être authentifiés par au moins 2 facteurs d’authentification, typiquement le mot de passe du compte et un code OTP (de type Google Authenticator).</t>
  </si>
  <si>
    <t>Le mécanisme d'authentification forte ne doit pas reposer sur un client lourd à installer sur le poste de travail. Une application sur le smartphone est autorisée</t>
  </si>
  <si>
    <t>La solution proposée doit être compatible avec les mécanismes de changement des mots de passe Windows.</t>
  </si>
  <si>
    <t>La solution doit supporter une résolution sur 2 écrans</t>
  </si>
  <si>
    <t>RDP et SSH : restriction de commandes à risque</t>
  </si>
  <si>
    <t>La solution proposée doit permettre de surveiller à distance son bon fonctionnement et lever des alertes en cas de dysfonctionnement, par le protocole SNMP</t>
  </si>
  <si>
    <t>Le soumissionnaire devrait pouvoir justifier ou s’appuyer sur une expérience dans la mise en place de la solution proposée dans des environnements similaires</t>
  </si>
  <si>
    <t>Un accès en direct 24/7 doit être proposé, afin d'avoir un accès au support de l'éditeur en tout temps</t>
  </si>
  <si>
    <t>Le soumissionnaire doit être en capacité de proposer un Proof-Of-Concept (POC) à sa charge</t>
  </si>
  <si>
    <t>CHF</t>
  </si>
  <si>
    <r>
      <rPr>
        <b/>
        <sz val="12"/>
        <color theme="0"/>
        <rFont val="Arial"/>
        <family val="2"/>
      </rPr>
      <t>Total</t>
    </r>
  </si>
  <si>
    <t>Services/products/implementation</t>
  </si>
  <si>
    <t>Hardware</t>
  </si>
  <si>
    <r>
      <rPr>
        <sz val="11"/>
        <color theme="1"/>
        <rFont val="Calibri"/>
        <family val="2"/>
        <scheme val="minor"/>
      </rPr>
      <t>Software</t>
    </r>
  </si>
  <si>
    <r>
      <rPr>
        <sz val="11"/>
        <color theme="1"/>
        <rFont val="Calibri"/>
        <family val="2"/>
        <scheme val="minor"/>
      </rPr>
      <t>Licences</t>
    </r>
  </si>
  <si>
    <r>
      <rPr>
        <b/>
        <sz val="10"/>
        <color theme="1"/>
        <rFont val="Arial"/>
        <family val="2"/>
      </rPr>
      <t>2.5 Maintenance</t>
    </r>
  </si>
  <si>
    <r>
      <rPr>
        <sz val="11"/>
        <color theme="1"/>
        <rFont val="Calibri"/>
        <family val="2"/>
        <scheme val="minor"/>
      </rPr>
      <t>Operating costs</t>
    </r>
  </si>
  <si>
    <r>
      <rPr>
        <sz val="11"/>
        <color theme="1"/>
        <rFont val="Calibri"/>
        <family val="2"/>
        <scheme val="minor"/>
      </rPr>
      <t>Hardware</t>
    </r>
  </si>
  <si>
    <r>
      <rPr>
        <sz val="11"/>
        <color theme="1"/>
        <rFont val="Calibri"/>
        <family val="2"/>
        <scheme val="minor"/>
      </rPr>
      <t>Maintenance</t>
    </r>
  </si>
  <si>
    <t>1.1 Services/produits/implémentation (coûts non récurrents)</t>
  </si>
  <si>
    <t>1. Coûts non récurrents</t>
  </si>
  <si>
    <t>Demande de devis</t>
  </si>
  <si>
    <t>Nom du soumissionnaire</t>
  </si>
  <si>
    <t>Devise de l'offre</t>
  </si>
  <si>
    <t>Merci de sélectionner la device de l'offre complète (si ce n'est pas CHF)</t>
  </si>
  <si>
    <t>Veuillez indiquer les coûts non récurrents du projet. Veuillez décomposer les services de manière aussi détaillée que possible.</t>
  </si>
  <si>
    <t>Article</t>
  </si>
  <si>
    <t>Service/produit</t>
  </si>
  <si>
    <t>Nombre</t>
  </si>
  <si>
    <t>Unité</t>
  </si>
  <si>
    <t>en CHF</t>
  </si>
  <si>
    <t>Commentaires</t>
  </si>
  <si>
    <t>Veuillez indiquer les coûts matériels non récurrents du projet. Veuillez décomposer les services individuels de manière aussi détaillée que possible.</t>
  </si>
  <si>
    <t>1.2 Matériel (coûts non récurrents)</t>
  </si>
  <si>
    <t>1.3 Logiciel (coûts non récurrents)</t>
  </si>
  <si>
    <t>Veuillez indiquer les coûts logiciels non récurrents pour le projet. Veuillez décomposer les services individuels de manière aussi détaillée que possible.</t>
  </si>
  <si>
    <t>Veuillez indiquer les coûts de licence non récurrents pour le projet. Veuillez décomposer les services individuels de manière aussi détaillée que possible.</t>
  </si>
  <si>
    <t>1.4 Licenses (coûts non récurrents)</t>
  </si>
  <si>
    <t>Sommaire (coûts non récurrents)</t>
  </si>
  <si>
    <t>Le total des coûts non récurrents sera calculé ici en fonction de vos réponses aux points 1.1 à 1.4 ci-dessus.</t>
  </si>
  <si>
    <t>2. Coûts récurrents (annuel)</t>
  </si>
  <si>
    <t>pour 3 ans, avec possibilité d'extension à 5 ans.</t>
  </si>
  <si>
    <t>Veuillez expliquer votre modèle et les coûts associés. Veuillez décomposer les différents services de manière aussi détaillée que possible.</t>
  </si>
  <si>
    <t>2.1 Frais d'exploitation</t>
  </si>
  <si>
    <t>2.2 Matériel</t>
  </si>
  <si>
    <t>2.3 Logiciel</t>
  </si>
  <si>
    <t>2.4 Licenses</t>
  </si>
  <si>
    <t>Le total des coûts récurrents sera calculé ici en fonction de vos réponses aux points 2.1 à 2.5 ci-dessus.</t>
  </si>
  <si>
    <t>Coûts</t>
  </si>
  <si>
    <t>Sommaire (coûts récurrents)</t>
  </si>
  <si>
    <t>3. coûts additionnels</t>
  </si>
  <si>
    <t>Taux journaliers pour les interventions supplémentaires</t>
  </si>
  <si>
    <t>Veuillez indiquer vos taux horaires/quotidiens pour les travaux supplémentaires qui ne sont pas effectués dans le cadre de la mise en œuvre.</t>
  </si>
  <si>
    <t>Niveau de compétence/service</t>
  </si>
  <si>
    <t>Participation estimée pour UIP (en heures)</t>
  </si>
  <si>
    <t>Avoir une très bonne maîtrise de la solution proposée et de son intégration dans un environnement techniques similaire à celui de l'UIP</t>
  </si>
  <si>
    <t>Le service informatique de l'UIP doit pouvoir auditer et consulter l’historique et les enregistrements des sessions des utilisateurs ou des prestataires externes</t>
  </si>
  <si>
    <t>Le service informatique de l'UIP doit pouvoir gérer la solution et contrôler les accès aux autres infrastructures critiques ;</t>
  </si>
  <si>
    <t xml:space="preserve">La solution proposée doit être autonome et hébergée dans les centres informatiques de l'UIP 
Pas de solution cloud ni de dépendance avec un composant cloud </t>
  </si>
  <si>
    <t>La solution doit être proposée sous forme d’appareils physiques (appliance) ou de machines virtuelles (appliance virtuelle). Les contraintes techniques d’intégration doivent être vérifiées entre l'UIP et le soumissionnaire</t>
  </si>
  <si>
    <t>L'UIP a une population de MacOS, le client RDP doit donc être compatible avec cet écosystème</t>
  </si>
  <si>
    <t>Les procédures doivent être simples, documentées et permettre aux équipes informatiques de l'UIP de sauvegarder et restaurer la solution de manière autonome</t>
  </si>
  <si>
    <t>Les procédures de mise à jour devraient être simples, documentées et permettre aux équipes informatiques de l'UIP d’installer les mises à jour de manière autonome</t>
  </si>
  <si>
    <t>Le constructeur et le soumissionnaire doivent tester en profondeur les mises à jour fournies afin de réduire le risque de dysfonctionnement pour l'UIP</t>
  </si>
  <si>
    <t xml:space="preserve">Les collaborateurs intervenant pour l'UIP devront: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</si>
</sst>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&quot;1 EUR = &quot;\ 0.00"/>
    <numFmt numFmtId="166" formatCode="&quot;CHF&quot;\ 0.0000"/>
    <numFmt numFmtId="167" formatCode="_ [$CHF]\ * #,##0.00_ ;_ [$CHF]\ * \-#,##0.00_ ;_ [$CHF]\ * &quot;-&quot;??_ ;_ @_ "/>
  </numFmts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Verdana"/>
      <family val="2"/>
    </font>
    <font>
      <b/>
      <i/>
      <sz val="18"/>
      <name val="Verdana"/>
      <family val="2"/>
    </font>
    <font>
      <b/>
      <sz val="14"/>
      <color theme="0" tint="-4.9989318521683403E-2"/>
      <name val="Arial"/>
      <family val="2"/>
    </font>
    <font>
      <b/>
      <i/>
      <sz val="14"/>
      <color theme="0" tint="-4.9989318521683403E-2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9"/>
      <color theme="1" tint="0.499984740745262"/>
      <name val="Arial"/>
      <family val="2"/>
    </font>
    <font>
      <b/>
      <i/>
      <sz val="10"/>
      <color theme="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i/>
      <sz val="12"/>
      <color theme="0"/>
      <name val="Arial"/>
      <family val="2"/>
    </font>
    <font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F001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hair">
        <color theme="1" tint="0.34998626667073579"/>
      </top>
      <bottom style="hair">
        <color theme="1" tint="0.34998626667073579"/>
      </bottom>
      <diagonal/>
    </border>
    <border>
      <left/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/>
      <right/>
      <top/>
      <bottom style="hair">
        <color theme="0"/>
      </bottom>
      <diagonal/>
    </border>
    <border>
      <left/>
      <right style="hair">
        <color theme="1" tint="0.34998626667073579"/>
      </right>
      <top/>
      <bottom style="hair">
        <color theme="0"/>
      </bottom>
      <diagonal/>
    </border>
    <border>
      <left/>
      <right/>
      <top/>
      <bottom style="hair">
        <color theme="1" tint="0.34998626667073579"/>
      </bottom>
      <diagonal/>
    </border>
    <border>
      <left/>
      <right style="hair">
        <color theme="1" tint="0.34998626667073579"/>
      </right>
      <top/>
      <bottom style="hair">
        <color theme="1" tint="0.34998626667073579"/>
      </bottom>
      <diagonal/>
    </border>
    <border>
      <left/>
      <right style="hair">
        <color theme="1" tint="0.34998626667073579"/>
      </right>
      <top/>
      <bottom/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4" fontId="4" fillId="2" borderId="1" xfId="0" quotePrefix="1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 indent="1"/>
    </xf>
    <xf numFmtId="0" fontId="5" fillId="2" borderId="5" xfId="0" quotePrefix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2"/>
    </xf>
    <xf numFmtId="0" fontId="1" fillId="2" borderId="9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5" fillId="2" borderId="0" xfId="0" quotePrefix="1" applyFont="1" applyFill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2" borderId="5" xfId="0" quotePrefix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 indent="1"/>
    </xf>
    <xf numFmtId="0" fontId="0" fillId="4" borderId="7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7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0" fillId="5" borderId="0" xfId="0" applyFill="1"/>
    <xf numFmtId="0" fontId="9" fillId="6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11" fillId="7" borderId="0" xfId="0" applyFont="1" applyFill="1" applyAlignment="1">
      <alignment horizontal="right" vertical="center"/>
    </xf>
    <xf numFmtId="0" fontId="12" fillId="5" borderId="0" xfId="0" applyFont="1" applyFill="1"/>
    <xf numFmtId="0" fontId="11" fillId="7" borderId="0" xfId="0" applyFont="1" applyFill="1" applyAlignment="1">
      <alignment horizontal="left" vertical="center"/>
    </xf>
    <xf numFmtId="0" fontId="14" fillId="6" borderId="10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 applyProtection="1">
      <alignment horizontal="center" vertical="center" wrapText="1"/>
      <protection locked="0"/>
    </xf>
    <xf numFmtId="165" fontId="15" fillId="5" borderId="0" xfId="0" applyNumberFormat="1" applyFont="1" applyFill="1" applyAlignment="1">
      <alignment horizontal="right"/>
    </xf>
    <xf numFmtId="166" fontId="15" fillId="5" borderId="0" xfId="0" applyNumberFormat="1" applyFont="1" applyFill="1" applyAlignment="1">
      <alignment horizontal="left"/>
    </xf>
    <xf numFmtId="0" fontId="0" fillId="5" borderId="0" xfId="0" applyFill="1" applyAlignment="1">
      <alignment horizontal="center"/>
    </xf>
    <xf numFmtId="0" fontId="12" fillId="5" borderId="0" xfId="0" applyFont="1" applyFill="1" applyAlignment="1">
      <alignment horizontal="center"/>
    </xf>
    <xf numFmtId="0" fontId="13" fillId="5" borderId="0" xfId="0" applyFont="1" applyFill="1"/>
    <xf numFmtId="0" fontId="14" fillId="10" borderId="13" xfId="0" applyFont="1" applyFill="1" applyBorder="1" applyAlignment="1">
      <alignment vertical="center" wrapText="1"/>
    </xf>
    <xf numFmtId="0" fontId="14" fillId="10" borderId="10" xfId="0" applyFont="1" applyFill="1" applyBorder="1" applyAlignment="1">
      <alignment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 wrapText="1"/>
    </xf>
    <xf numFmtId="0" fontId="14" fillId="10" borderId="0" xfId="0" applyFont="1" applyFill="1" applyAlignment="1">
      <alignment vertical="center" wrapText="1"/>
    </xf>
    <xf numFmtId="0" fontId="0" fillId="11" borderId="14" xfId="0" applyFill="1" applyBorder="1" applyAlignment="1">
      <alignment horizontal="center" vertical="center" wrapText="1"/>
    </xf>
    <xf numFmtId="0" fontId="0" fillId="9" borderId="11" xfId="0" applyFill="1" applyBorder="1" applyAlignment="1">
      <alignment vertical="center" wrapText="1"/>
    </xf>
    <xf numFmtId="0" fontId="0" fillId="9" borderId="14" xfId="0" applyFill="1" applyBorder="1" applyAlignment="1">
      <alignment horizontal="center" vertical="center" wrapText="1"/>
    </xf>
    <xf numFmtId="164" fontId="0" fillId="9" borderId="14" xfId="1" applyFont="1" applyFill="1" applyBorder="1" applyAlignment="1">
      <alignment horizontal="center" vertical="center" wrapText="1"/>
    </xf>
    <xf numFmtId="164" fontId="0" fillId="3" borderId="14" xfId="1" applyFont="1" applyFill="1" applyBorder="1" applyAlignment="1">
      <alignment horizontal="center" vertical="center" wrapText="1"/>
    </xf>
    <xf numFmtId="164" fontId="12" fillId="3" borderId="14" xfId="1" applyFont="1" applyFill="1" applyBorder="1" applyAlignment="1">
      <alignment horizontal="center" vertical="center" wrapText="1"/>
    </xf>
    <xf numFmtId="0" fontId="17" fillId="9" borderId="14" xfId="0" applyFont="1" applyFill="1" applyBorder="1" applyAlignment="1">
      <alignment vertical="center" wrapText="1"/>
    </xf>
    <xf numFmtId="0" fontId="0" fillId="9" borderId="14" xfId="0" applyFill="1" applyBorder="1" applyAlignment="1">
      <alignment vertical="center" wrapText="1"/>
    </xf>
    <xf numFmtId="164" fontId="18" fillId="10" borderId="14" xfId="1" applyFont="1" applyFill="1" applyBorder="1" applyAlignment="1">
      <alignment horizontal="center" vertical="center" wrapText="1"/>
    </xf>
    <xf numFmtId="164" fontId="19" fillId="10" borderId="14" xfId="1" applyFont="1" applyFill="1" applyBorder="1" applyAlignment="1">
      <alignment horizontal="center" vertical="center" wrapText="1"/>
    </xf>
    <xf numFmtId="0" fontId="20" fillId="10" borderId="15" xfId="0" applyFont="1" applyFill="1" applyBorder="1" applyAlignment="1">
      <alignment vertical="center" wrapText="1"/>
    </xf>
    <xf numFmtId="0" fontId="20" fillId="10" borderId="18" xfId="0" applyFont="1" applyFill="1" applyBorder="1" applyAlignment="1">
      <alignment vertical="center" wrapText="1"/>
    </xf>
    <xf numFmtId="0" fontId="16" fillId="10" borderId="19" xfId="0" applyFont="1" applyFill="1" applyBorder="1" applyAlignment="1">
      <alignment horizontal="center" vertical="center" wrapText="1"/>
    </xf>
    <xf numFmtId="164" fontId="12" fillId="3" borderId="15" xfId="1" applyFont="1" applyFill="1" applyBorder="1" applyAlignment="1">
      <alignment horizontal="center" vertical="center" wrapText="1"/>
    </xf>
    <xf numFmtId="164" fontId="19" fillId="10" borderId="15" xfId="1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vertical="center" wrapText="1"/>
    </xf>
    <xf numFmtId="0" fontId="14" fillId="6" borderId="22" xfId="0" applyFont="1" applyFill="1" applyBorder="1" applyAlignment="1">
      <alignment vertical="center" wrapText="1"/>
    </xf>
    <xf numFmtId="0" fontId="14" fillId="6" borderId="19" xfId="0" applyFont="1" applyFill="1" applyBorder="1" applyAlignment="1">
      <alignment vertical="center" wrapText="1"/>
    </xf>
    <xf numFmtId="0" fontId="14" fillId="6" borderId="10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horizontal="center" vertical="center" wrapText="1"/>
    </xf>
    <xf numFmtId="164" fontId="18" fillId="6" borderId="14" xfId="1" applyFont="1" applyFill="1" applyBorder="1" applyAlignment="1">
      <alignment horizontal="center" vertical="center" wrapText="1"/>
    </xf>
    <xf numFmtId="164" fontId="19" fillId="6" borderId="14" xfId="1" applyFont="1" applyFill="1" applyBorder="1" applyAlignment="1">
      <alignment horizontal="center" vertical="center" wrapText="1"/>
    </xf>
    <xf numFmtId="0" fontId="0" fillId="5" borderId="0" xfId="0" applyFill="1" applyAlignment="1">
      <alignment vertical="top"/>
    </xf>
    <xf numFmtId="0" fontId="0" fillId="5" borderId="14" xfId="0" applyFill="1" applyBorder="1" applyAlignment="1">
      <alignment horizontal="center" vertical="center" wrapText="1"/>
    </xf>
    <xf numFmtId="0" fontId="0" fillId="11" borderId="22" xfId="0" applyFill="1" applyBorder="1" applyAlignment="1">
      <alignment vertical="center" wrapText="1"/>
    </xf>
    <xf numFmtId="0" fontId="0" fillId="11" borderId="19" xfId="0" applyFill="1" applyBorder="1" applyAlignment="1">
      <alignment vertical="center" wrapText="1"/>
    </xf>
    <xf numFmtId="0" fontId="0" fillId="11" borderId="10" xfId="0" applyFill="1" applyBorder="1" applyAlignment="1">
      <alignment vertical="center" wrapText="1"/>
    </xf>
    <xf numFmtId="0" fontId="17" fillId="11" borderId="19" xfId="0" applyFont="1" applyFill="1" applyBorder="1" applyAlignment="1">
      <alignment vertical="center" wrapText="1"/>
    </xf>
    <xf numFmtId="0" fontId="17" fillId="11" borderId="10" xfId="0" applyFont="1" applyFill="1" applyBorder="1" applyAlignment="1">
      <alignment vertical="center" wrapText="1"/>
    </xf>
    <xf numFmtId="0" fontId="0" fillId="5" borderId="0" xfId="0" applyFill="1" applyAlignment="1">
      <alignment horizontal="center" vertical="center" wrapText="1"/>
    </xf>
    <xf numFmtId="167" fontId="0" fillId="5" borderId="0" xfId="0" applyNumberFormat="1" applyFill="1" applyAlignment="1">
      <alignment horizontal="center" vertical="center" wrapText="1"/>
    </xf>
    <xf numFmtId="167" fontId="12" fillId="5" borderId="0" xfId="0" applyNumberFormat="1" applyFont="1" applyFill="1" applyAlignment="1">
      <alignment horizontal="center" vertical="center" wrapText="1"/>
    </xf>
    <xf numFmtId="0" fontId="17" fillId="5" borderId="0" xfId="0" applyFont="1" applyFill="1" applyAlignment="1">
      <alignment vertical="center" wrapText="1"/>
    </xf>
    <xf numFmtId="164" fontId="0" fillId="9" borderId="15" xfId="1" applyFont="1" applyFill="1" applyBorder="1" applyAlignment="1">
      <alignment horizontal="center" vertical="center" wrapText="1"/>
    </xf>
    <xf numFmtId="164" fontId="0" fillId="3" borderId="15" xfId="1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vertical="center" wrapText="1"/>
    </xf>
    <xf numFmtId="0" fontId="17" fillId="9" borderId="15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17" fillId="9" borderId="26" xfId="0" applyFont="1" applyFill="1" applyBorder="1" applyAlignment="1">
      <alignment horizontal="center" vertical="center" wrapText="1"/>
    </xf>
    <xf numFmtId="0" fontId="17" fillId="9" borderId="21" xfId="0" applyFont="1" applyFill="1" applyBorder="1" applyAlignment="1">
      <alignment horizontal="center" vertical="center" wrapText="1"/>
    </xf>
    <xf numFmtId="0" fontId="18" fillId="6" borderId="15" xfId="0" applyFont="1" applyFill="1" applyBorder="1" applyAlignment="1">
      <alignment horizontal="left" vertical="center" wrapText="1"/>
    </xf>
    <xf numFmtId="0" fontId="18" fillId="6" borderId="16" xfId="0" applyFont="1" applyFill="1" applyBorder="1" applyAlignment="1">
      <alignment horizontal="left" vertical="center" wrapText="1"/>
    </xf>
    <xf numFmtId="0" fontId="18" fillId="6" borderId="17" xfId="0" applyFont="1" applyFill="1" applyBorder="1" applyAlignment="1">
      <alignment horizontal="left" vertical="center" wrapText="1"/>
    </xf>
    <xf numFmtId="0" fontId="20" fillId="6" borderId="20" xfId="0" applyFont="1" applyFill="1" applyBorder="1" applyAlignment="1">
      <alignment horizontal="center" vertical="center" wrapText="1"/>
    </xf>
    <xf numFmtId="0" fontId="20" fillId="6" borderId="21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left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4" fillId="6" borderId="24" xfId="0" applyFont="1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vertical="center" wrapText="1"/>
    </xf>
    <xf numFmtId="0" fontId="17" fillId="9" borderId="21" xfId="0" applyFont="1" applyFill="1" applyBorder="1" applyAlignment="1">
      <alignment vertical="center" wrapText="1"/>
    </xf>
    <xf numFmtId="0" fontId="18" fillId="10" borderId="15" xfId="0" applyFont="1" applyFill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20" fillId="10" borderId="20" xfId="0" applyFont="1" applyFill="1" applyBorder="1" applyAlignment="1">
      <alignment horizontal="center" vertical="center" wrapText="1"/>
    </xf>
    <xf numFmtId="0" fontId="20" fillId="10" borderId="21" xfId="0" applyFont="1" applyFill="1" applyBorder="1" applyAlignment="1">
      <alignment horizontal="center" vertical="center" wrapText="1"/>
    </xf>
    <xf numFmtId="0" fontId="14" fillId="10" borderId="20" xfId="0" applyFont="1" applyFill="1" applyBorder="1" applyAlignment="1">
      <alignment horizontal="center" vertical="center" wrapText="1"/>
    </xf>
    <xf numFmtId="0" fontId="14" fillId="10" borderId="21" xfId="0" applyFont="1" applyFill="1" applyBorder="1" applyAlignment="1">
      <alignment horizontal="center" vertical="center" wrapText="1"/>
    </xf>
    <xf numFmtId="0" fontId="13" fillId="8" borderId="0" xfId="0" applyFont="1" applyFill="1" applyAlignment="1">
      <alignment horizontal="center"/>
    </xf>
    <xf numFmtId="0" fontId="0" fillId="0" borderId="4" xfId="0" applyFill="1" applyBorder="1" applyAlignment="1">
      <alignment horizontal="left" vertical="center" wrapText="1" indent="2"/>
    </xf>
    <xf numFmtId="0" fontId="2" fillId="0" borderId="4" xfId="0" applyFont="1" applyFill="1" applyBorder="1" applyAlignment="1">
      <alignment horizontal="left" vertical="center" wrapText="1"/>
    </xf>
  </cellXfs>
  <cellStyles count="2">
    <cellStyle name="Milliers" xfId="1" builtinId="3"/>
    <cellStyle name="Normal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1622633</xdr:colOff>
      <xdr:row>1</xdr:row>
      <xdr:rowOff>1</xdr:rowOff>
    </xdr:from>
    <xdr:to>
      <xdr:col>8</xdr:col>
      <xdr:colOff>1622633</xdr:colOff>
      <xdr:row>4</xdr:row>
      <xdr:rowOff>131446</xdr:rowOff>
    </xdr:to>
    <xdr:pic>
      <xdr:nvPicPr>
        <xdr:cNvPr id="2" name="Bild 1" descr="wplogo_HeaderFirst">
          <a:extLst>
            <a:ext uri="{FF2B5EF4-FFF2-40B4-BE49-F238E27FC236}">
              <a16:creationId xmlns:a16="http://schemas.microsoft.com/office/drawing/2014/main" id="{5DC98B81-A81E-420C-BE1E-4D448F1B48A2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8629"/>
        <a:stretch/>
      </xdr:blipFill>
      <xdr:spPr>
        <a:xfrm>
          <a:off x="12267773" y="285751"/>
          <a:ext cx="1993330" cy="685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/AppData/Local/Microsoft/Windows/INetCache/Content.Outlook/58RWDZBJ/RfQ-Questionnaire_Phishing+MailProtection-Tool%20-%20Revised%20SGR%20RFA%20-%20revised%2009.06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RfQ Cover Sheet"/>
      <sheetName val="02_RfQ general Questions"/>
      <sheetName val="03_RfQ_Requirements"/>
      <sheetName val="04_Costs (calculation)"/>
      <sheetName val="05_ reservations"/>
      <sheetName val="HiddenTab-Dropdowns"/>
      <sheetName val="RfQ-Questionnaire_Phishing+Mai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DCB82-227E-41D0-9D7B-6A38C9DAB1B7}">
  <sheetPr>
    <pageSetUpPr fitToPage="1"/>
  </sheetPr>
  <dimension ref="A1:F98"/>
  <sheetViews>
    <sheetView tabSelected="1" topLeftCell="A64" zoomScaleNormal="100" workbookViewId="0">
      <selection activeCell="C5" sqref="C5"/>
    </sheetView>
  </sheetViews>
  <sheetFormatPr baseColWidth="10" defaultColWidth="10.7109375" defaultRowHeight="15" x14ac:dyDescent="0.25"/>
  <cols>
    <col min="1" max="1" width="9.7109375" style="24" bestFit="1" customWidth="1"/>
    <col min="2" max="2" width="23" style="25" customWidth="1"/>
    <col min="3" max="3" width="70.28515625" style="26" customWidth="1"/>
    <col min="4" max="4" width="9.7109375" style="26" customWidth="1"/>
    <col min="5" max="5" width="82.7109375" style="26" customWidth="1"/>
    <col min="6" max="6" width="17.5703125" style="2" customWidth="1"/>
    <col min="7" max="16384" width="10.7109375" style="2"/>
  </cols>
  <sheetData>
    <row r="1" spans="1:6" x14ac:dyDescent="0.25">
      <c r="A1" s="90" t="s">
        <v>0</v>
      </c>
      <c r="B1" s="90"/>
      <c r="C1" s="1" t="s">
        <v>1</v>
      </c>
      <c r="D1" s="1" t="s">
        <v>2</v>
      </c>
      <c r="E1" s="1" t="s">
        <v>3</v>
      </c>
    </row>
    <row r="2" spans="1:6" ht="30" x14ac:dyDescent="0.25">
      <c r="A2" s="3" t="s">
        <v>4</v>
      </c>
      <c r="B2" s="4" t="s">
        <v>5</v>
      </c>
      <c r="C2" s="10"/>
      <c r="D2" s="5"/>
      <c r="E2" s="6"/>
    </row>
    <row r="3" spans="1:6" ht="49.15" customHeight="1" x14ac:dyDescent="0.25">
      <c r="A3" s="7"/>
      <c r="B3" s="7"/>
      <c r="C3" s="8" t="s">
        <v>147</v>
      </c>
      <c r="D3" s="9"/>
      <c r="E3" s="9"/>
      <c r="F3" s="26"/>
    </row>
    <row r="4" spans="1:6" ht="30" x14ac:dyDescent="0.25">
      <c r="A4" s="7"/>
      <c r="B4" s="7"/>
      <c r="C4" s="8" t="s">
        <v>148</v>
      </c>
      <c r="D4" s="9"/>
      <c r="E4" s="9"/>
      <c r="F4" s="26"/>
    </row>
    <row r="5" spans="1:6" ht="60" x14ac:dyDescent="0.25">
      <c r="A5" s="7"/>
      <c r="B5" s="7"/>
      <c r="C5" s="117" t="s">
        <v>6</v>
      </c>
      <c r="D5" s="9"/>
      <c r="E5" s="9"/>
    </row>
    <row r="6" spans="1:6" x14ac:dyDescent="0.25">
      <c r="A6" s="7"/>
      <c r="B6" s="7"/>
      <c r="C6" s="11" t="s">
        <v>7</v>
      </c>
      <c r="D6" s="9"/>
      <c r="E6" s="9"/>
    </row>
    <row r="7" spans="1:6" ht="30" x14ac:dyDescent="0.25">
      <c r="A7" s="7"/>
      <c r="B7" s="7"/>
      <c r="C7" s="12" t="s">
        <v>85</v>
      </c>
      <c r="D7" s="9"/>
      <c r="E7" s="9"/>
    </row>
    <row r="8" spans="1:6" ht="30" x14ac:dyDescent="0.25">
      <c r="A8" s="7"/>
      <c r="B8" s="7"/>
      <c r="C8" s="12" t="s">
        <v>8</v>
      </c>
      <c r="D8" s="9"/>
      <c r="E8" s="9"/>
    </row>
    <row r="9" spans="1:6" ht="45" x14ac:dyDescent="0.25">
      <c r="A9" s="7"/>
      <c r="B9" s="7"/>
      <c r="C9" s="12" t="s">
        <v>9</v>
      </c>
      <c r="D9" s="9"/>
      <c r="E9" s="9"/>
      <c r="F9" s="26"/>
    </row>
    <row r="10" spans="1:6" ht="45" x14ac:dyDescent="0.25">
      <c r="A10" s="7"/>
      <c r="B10" s="7"/>
      <c r="C10" s="12" t="s">
        <v>86</v>
      </c>
      <c r="D10" s="9"/>
      <c r="E10" s="9"/>
      <c r="F10" s="26"/>
    </row>
    <row r="11" spans="1:6" ht="15.75" x14ac:dyDescent="0.25">
      <c r="A11" s="13" t="s">
        <v>10</v>
      </c>
      <c r="B11" s="14" t="s">
        <v>11</v>
      </c>
      <c r="C11" s="15"/>
      <c r="D11" s="15"/>
      <c r="E11" s="16"/>
    </row>
    <row r="12" spans="1:6" ht="45" x14ac:dyDescent="0.25">
      <c r="A12" s="7"/>
      <c r="B12" s="7"/>
      <c r="C12" s="8" t="s">
        <v>149</v>
      </c>
      <c r="D12" s="9"/>
      <c r="E12" s="9"/>
      <c r="F12" s="26"/>
    </row>
    <row r="13" spans="1:6" ht="45" x14ac:dyDescent="0.25">
      <c r="A13" s="7"/>
      <c r="B13" s="7"/>
      <c r="C13" s="8" t="s">
        <v>150</v>
      </c>
      <c r="D13" s="9"/>
      <c r="E13" s="9"/>
    </row>
    <row r="14" spans="1:6" ht="30" x14ac:dyDescent="0.25">
      <c r="A14" s="7"/>
      <c r="B14" s="7"/>
      <c r="C14" s="11" t="s">
        <v>87</v>
      </c>
      <c r="D14" s="9"/>
      <c r="E14" s="9"/>
    </row>
    <row r="15" spans="1:6" ht="30" x14ac:dyDescent="0.25">
      <c r="A15" s="7"/>
      <c r="B15" s="7"/>
      <c r="C15" s="12" t="s">
        <v>12</v>
      </c>
      <c r="D15" s="9"/>
      <c r="E15" s="9"/>
    </row>
    <row r="16" spans="1:6" x14ac:dyDescent="0.25">
      <c r="A16" s="7"/>
      <c r="B16" s="7"/>
      <c r="C16" s="17" t="s">
        <v>13</v>
      </c>
      <c r="D16" s="9"/>
      <c r="E16" s="9"/>
    </row>
    <row r="17" spans="1:6" x14ac:dyDescent="0.25">
      <c r="A17" s="7"/>
      <c r="B17" s="7"/>
      <c r="C17" s="18" t="s">
        <v>88</v>
      </c>
      <c r="D17" s="9"/>
      <c r="E17" s="9"/>
    </row>
    <row r="18" spans="1:6" ht="30" x14ac:dyDescent="0.25">
      <c r="A18" s="7"/>
      <c r="B18" s="7"/>
      <c r="C18" s="116" t="s">
        <v>89</v>
      </c>
      <c r="D18" s="9"/>
      <c r="E18" s="9"/>
    </row>
    <row r="19" spans="1:6" ht="30" x14ac:dyDescent="0.25">
      <c r="A19" s="7"/>
      <c r="B19" s="7"/>
      <c r="C19" s="18" t="s">
        <v>14</v>
      </c>
      <c r="D19" s="9"/>
      <c r="E19" s="9"/>
    </row>
    <row r="20" spans="1:6" x14ac:dyDescent="0.25">
      <c r="A20" s="7"/>
      <c r="B20" s="7"/>
      <c r="C20" s="17" t="s">
        <v>15</v>
      </c>
      <c r="D20" s="9"/>
      <c r="E20" s="9"/>
    </row>
    <row r="21" spans="1:6" ht="30" x14ac:dyDescent="0.25">
      <c r="A21" s="7"/>
      <c r="B21" s="7"/>
      <c r="C21" s="18" t="s">
        <v>16</v>
      </c>
      <c r="D21" s="9"/>
      <c r="E21" s="9"/>
    </row>
    <row r="22" spans="1:6" ht="15.75" x14ac:dyDescent="0.25">
      <c r="A22" s="13" t="s">
        <v>17</v>
      </c>
      <c r="B22" s="14" t="s">
        <v>18</v>
      </c>
      <c r="C22" s="5"/>
      <c r="D22" s="5"/>
      <c r="E22" s="6"/>
    </row>
    <row r="23" spans="1:6" ht="30" x14ac:dyDescent="0.25">
      <c r="A23" s="7"/>
      <c r="B23" s="7"/>
      <c r="C23" s="8" t="s">
        <v>19</v>
      </c>
      <c r="D23" s="9"/>
      <c r="E23" s="9"/>
    </row>
    <row r="24" spans="1:6" ht="30" x14ac:dyDescent="0.25">
      <c r="A24" s="7"/>
      <c r="B24" s="7"/>
      <c r="C24" s="11" t="s">
        <v>20</v>
      </c>
      <c r="D24" s="9"/>
      <c r="E24" s="9"/>
    </row>
    <row r="25" spans="1:6" ht="30" x14ac:dyDescent="0.25">
      <c r="A25" s="7"/>
      <c r="B25" s="7"/>
      <c r="C25" s="12" t="s">
        <v>21</v>
      </c>
      <c r="D25" s="9"/>
      <c r="E25" s="9"/>
    </row>
    <row r="26" spans="1:6" ht="30" x14ac:dyDescent="0.25">
      <c r="A26" s="7"/>
      <c r="B26" s="7"/>
      <c r="C26" s="12" t="s">
        <v>22</v>
      </c>
      <c r="D26" s="9"/>
      <c r="E26" s="9"/>
    </row>
    <row r="27" spans="1:6" ht="30" x14ac:dyDescent="0.25">
      <c r="A27" s="7"/>
      <c r="B27" s="7"/>
      <c r="C27" s="8" t="s">
        <v>23</v>
      </c>
      <c r="D27" s="9"/>
      <c r="E27" s="9"/>
    </row>
    <row r="28" spans="1:6" ht="30" x14ac:dyDescent="0.25">
      <c r="A28" s="13" t="s">
        <v>24</v>
      </c>
      <c r="B28" s="14" t="s">
        <v>25</v>
      </c>
      <c r="C28" s="10"/>
      <c r="D28" s="5"/>
      <c r="E28" s="6"/>
    </row>
    <row r="29" spans="1:6" ht="30" x14ac:dyDescent="0.25">
      <c r="A29" s="7"/>
      <c r="B29" s="7"/>
      <c r="C29" s="8" t="s">
        <v>90</v>
      </c>
      <c r="D29" s="9"/>
      <c r="E29" s="9"/>
    </row>
    <row r="30" spans="1:6" ht="45" x14ac:dyDescent="0.25">
      <c r="A30" s="7"/>
      <c r="B30" s="7"/>
      <c r="C30" s="8" t="s">
        <v>91</v>
      </c>
      <c r="D30" s="9"/>
      <c r="E30" s="9"/>
    </row>
    <row r="31" spans="1:6" x14ac:dyDescent="0.25">
      <c r="A31" s="7"/>
      <c r="B31" s="7"/>
      <c r="C31" s="8" t="s">
        <v>26</v>
      </c>
      <c r="D31" s="9"/>
      <c r="E31" s="9"/>
    </row>
    <row r="32" spans="1:6" ht="45" x14ac:dyDescent="0.25">
      <c r="A32" s="7"/>
      <c r="B32" s="7"/>
      <c r="C32" s="8" t="s">
        <v>92</v>
      </c>
      <c r="D32" s="9"/>
      <c r="E32" s="9"/>
      <c r="F32" s="26"/>
    </row>
    <row r="33" spans="1:6" ht="30" x14ac:dyDescent="0.25">
      <c r="A33" s="7"/>
      <c r="B33" s="7"/>
      <c r="C33" s="8" t="s">
        <v>93</v>
      </c>
      <c r="D33" s="9"/>
      <c r="E33" s="9"/>
      <c r="F33" s="26"/>
    </row>
    <row r="34" spans="1:6" x14ac:dyDescent="0.25">
      <c r="A34" s="7"/>
      <c r="B34" s="19"/>
      <c r="C34" s="8"/>
      <c r="D34" s="9"/>
      <c r="E34" s="9"/>
    </row>
    <row r="35" spans="1:6" ht="15.75" x14ac:dyDescent="0.25">
      <c r="A35" s="13" t="s">
        <v>27</v>
      </c>
      <c r="B35" s="14" t="s">
        <v>28</v>
      </c>
      <c r="C35" s="10"/>
      <c r="D35" s="5"/>
      <c r="E35" s="6"/>
    </row>
    <row r="36" spans="1:6" ht="30" x14ac:dyDescent="0.25">
      <c r="A36" s="7"/>
      <c r="B36" s="7"/>
      <c r="C36" s="11" t="s">
        <v>29</v>
      </c>
      <c r="D36" s="9"/>
      <c r="E36" s="9"/>
    </row>
    <row r="37" spans="1:6" x14ac:dyDescent="0.25">
      <c r="A37" s="7"/>
      <c r="B37" s="7"/>
      <c r="C37" s="12" t="s">
        <v>30</v>
      </c>
      <c r="D37" s="9"/>
      <c r="E37" s="9"/>
    </row>
    <row r="38" spans="1:6" x14ac:dyDescent="0.25">
      <c r="A38" s="7"/>
      <c r="B38" s="7"/>
      <c r="C38" s="12" t="s">
        <v>31</v>
      </c>
      <c r="D38" s="9"/>
      <c r="E38" s="9"/>
    </row>
    <row r="39" spans="1:6" x14ac:dyDescent="0.25">
      <c r="A39" s="7"/>
      <c r="B39" s="7"/>
      <c r="C39" s="12" t="s">
        <v>32</v>
      </c>
      <c r="D39" s="9"/>
      <c r="E39" s="9"/>
    </row>
    <row r="40" spans="1:6" x14ac:dyDescent="0.25">
      <c r="A40" s="7"/>
      <c r="B40" s="7"/>
      <c r="C40" s="27" t="s">
        <v>94</v>
      </c>
      <c r="D40" s="9"/>
      <c r="E40" s="9"/>
    </row>
    <row r="41" spans="1:6" ht="30" x14ac:dyDescent="0.25">
      <c r="A41" s="7"/>
      <c r="B41" s="7"/>
      <c r="C41" s="8" t="s">
        <v>33</v>
      </c>
      <c r="D41" s="9"/>
      <c r="E41" s="9"/>
    </row>
    <row r="42" spans="1:6" ht="30" x14ac:dyDescent="0.25">
      <c r="A42" s="7"/>
      <c r="B42" s="7"/>
      <c r="C42" s="8" t="s">
        <v>34</v>
      </c>
      <c r="D42" s="9"/>
      <c r="E42" s="9"/>
    </row>
    <row r="43" spans="1:6" ht="30" x14ac:dyDescent="0.25">
      <c r="A43" s="7"/>
      <c r="B43" s="7"/>
      <c r="C43" s="11" t="s">
        <v>35</v>
      </c>
      <c r="D43" s="9"/>
      <c r="E43" s="9"/>
    </row>
    <row r="44" spans="1:6" ht="21" customHeight="1" x14ac:dyDescent="0.25">
      <c r="A44" s="7"/>
      <c r="B44" s="7"/>
      <c r="C44" s="12" t="s">
        <v>36</v>
      </c>
      <c r="D44" s="9"/>
      <c r="E44" s="9"/>
    </row>
    <row r="45" spans="1:6" ht="21" customHeight="1" x14ac:dyDescent="0.25">
      <c r="A45" s="7"/>
      <c r="B45" s="7"/>
      <c r="C45" s="12" t="s">
        <v>95</v>
      </c>
      <c r="D45" s="9"/>
      <c r="E45" s="9"/>
    </row>
    <row r="46" spans="1:6" ht="71.45" customHeight="1" x14ac:dyDescent="0.25">
      <c r="A46" s="7"/>
      <c r="B46" s="7"/>
      <c r="C46" s="8" t="s">
        <v>37</v>
      </c>
      <c r="D46" s="9"/>
      <c r="E46" s="9"/>
    </row>
    <row r="47" spans="1:6" ht="30" x14ac:dyDescent="0.25">
      <c r="A47" s="7"/>
      <c r="B47" s="7"/>
      <c r="C47" s="28" t="s">
        <v>151</v>
      </c>
      <c r="D47" s="29"/>
      <c r="E47" s="29"/>
    </row>
    <row r="48" spans="1:6" ht="30" x14ac:dyDescent="0.25">
      <c r="A48" s="13" t="s">
        <v>38</v>
      </c>
      <c r="B48" s="14" t="s">
        <v>39</v>
      </c>
      <c r="C48" s="20"/>
      <c r="D48" s="20"/>
      <c r="E48" s="20"/>
    </row>
    <row r="49" spans="1:5" ht="45" x14ac:dyDescent="0.25">
      <c r="A49" s="21"/>
      <c r="B49" s="7"/>
      <c r="C49" s="8" t="s">
        <v>40</v>
      </c>
      <c r="D49" s="9"/>
      <c r="E49" s="9"/>
    </row>
    <row r="50" spans="1:5" ht="45" x14ac:dyDescent="0.25">
      <c r="A50" s="7"/>
      <c r="B50" s="7"/>
      <c r="C50" s="8" t="s">
        <v>41</v>
      </c>
      <c r="D50" s="9"/>
      <c r="E50" s="9"/>
    </row>
    <row r="51" spans="1:5" ht="45" x14ac:dyDescent="0.25">
      <c r="A51" s="7"/>
      <c r="B51" s="7"/>
      <c r="C51" s="11" t="s">
        <v>42</v>
      </c>
      <c r="D51" s="9"/>
      <c r="E51" s="9"/>
    </row>
    <row r="52" spans="1:5" x14ac:dyDescent="0.25">
      <c r="A52" s="7"/>
      <c r="B52" s="7"/>
      <c r="C52" s="12" t="s">
        <v>43</v>
      </c>
      <c r="D52" s="9"/>
      <c r="E52" s="9"/>
    </row>
    <row r="53" spans="1:5" x14ac:dyDescent="0.25">
      <c r="A53" s="7"/>
      <c r="B53" s="7"/>
      <c r="C53" s="12" t="s">
        <v>44</v>
      </c>
      <c r="D53" s="9"/>
      <c r="E53" s="9"/>
    </row>
    <row r="54" spans="1:5" ht="30" x14ac:dyDescent="0.25">
      <c r="A54" s="7"/>
      <c r="B54" s="7"/>
      <c r="C54" s="12" t="s">
        <v>45</v>
      </c>
      <c r="D54" s="9"/>
      <c r="E54" s="9"/>
    </row>
    <row r="55" spans="1:5" x14ac:dyDescent="0.25">
      <c r="A55" s="7"/>
      <c r="B55" s="7"/>
      <c r="C55" s="12" t="s">
        <v>46</v>
      </c>
      <c r="D55" s="9"/>
      <c r="E55" s="9"/>
    </row>
    <row r="56" spans="1:5" x14ac:dyDescent="0.25">
      <c r="A56" s="7"/>
      <c r="B56" s="7"/>
      <c r="C56" s="12" t="s">
        <v>47</v>
      </c>
      <c r="D56" s="9"/>
      <c r="E56" s="9"/>
    </row>
    <row r="57" spans="1:5" ht="45" x14ac:dyDescent="0.25">
      <c r="A57" s="7"/>
      <c r="B57" s="7"/>
      <c r="C57" s="8" t="s">
        <v>48</v>
      </c>
      <c r="D57" s="9"/>
      <c r="E57" s="9"/>
    </row>
    <row r="58" spans="1:5" ht="30" x14ac:dyDescent="0.25">
      <c r="A58" s="22" t="s">
        <v>49</v>
      </c>
      <c r="B58" s="14" t="s">
        <v>50</v>
      </c>
      <c r="C58" s="5"/>
      <c r="D58" s="5"/>
      <c r="E58" s="6"/>
    </row>
    <row r="59" spans="1:5" ht="30" x14ac:dyDescent="0.25">
      <c r="A59" s="7"/>
      <c r="B59" s="7"/>
      <c r="C59" s="8" t="s">
        <v>51</v>
      </c>
      <c r="D59" s="9"/>
      <c r="E59" s="9"/>
    </row>
    <row r="60" spans="1:5" x14ac:dyDescent="0.25">
      <c r="A60" s="7"/>
      <c r="B60" s="7"/>
      <c r="C60" s="8" t="s">
        <v>52</v>
      </c>
      <c r="D60" s="9"/>
      <c r="E60" s="9"/>
    </row>
    <row r="61" spans="1:5" ht="30" x14ac:dyDescent="0.25">
      <c r="A61" s="7"/>
      <c r="B61" s="7"/>
      <c r="C61" s="11" t="s">
        <v>53</v>
      </c>
      <c r="D61" s="9"/>
      <c r="E61" s="9"/>
    </row>
    <row r="62" spans="1:5" x14ac:dyDescent="0.25">
      <c r="A62" s="7"/>
      <c r="B62" s="7"/>
      <c r="C62" s="12" t="s">
        <v>54</v>
      </c>
      <c r="D62" s="9"/>
      <c r="E62" s="9"/>
    </row>
    <row r="63" spans="1:5" ht="30" x14ac:dyDescent="0.25">
      <c r="A63" s="7"/>
      <c r="B63" s="7"/>
      <c r="C63" s="12" t="s">
        <v>55</v>
      </c>
      <c r="D63" s="9"/>
      <c r="E63" s="9"/>
    </row>
    <row r="64" spans="1:5" ht="30" x14ac:dyDescent="0.25">
      <c r="A64" s="7"/>
      <c r="B64" s="7"/>
      <c r="C64" s="8" t="s">
        <v>56</v>
      </c>
      <c r="D64" s="9"/>
      <c r="E64" s="9"/>
    </row>
    <row r="65" spans="1:6" ht="30" x14ac:dyDescent="0.25">
      <c r="A65" s="7"/>
      <c r="B65" s="7"/>
      <c r="C65" s="8" t="s">
        <v>57</v>
      </c>
      <c r="D65" s="9"/>
      <c r="E65" s="9"/>
    </row>
    <row r="66" spans="1:6" ht="60" x14ac:dyDescent="0.25">
      <c r="A66" s="7"/>
      <c r="B66" s="7"/>
      <c r="C66" s="8" t="s">
        <v>58</v>
      </c>
      <c r="D66" s="9"/>
      <c r="E66" s="9"/>
      <c r="F66" s="26"/>
    </row>
    <row r="67" spans="1:6" ht="45" x14ac:dyDescent="0.25">
      <c r="A67" s="7"/>
      <c r="B67" s="7"/>
      <c r="C67" s="8" t="s">
        <v>59</v>
      </c>
      <c r="D67" s="9"/>
      <c r="E67" s="9"/>
    </row>
    <row r="68" spans="1:6" ht="45" x14ac:dyDescent="0.25">
      <c r="A68" s="7"/>
      <c r="B68" s="7"/>
      <c r="C68" s="8" t="s">
        <v>60</v>
      </c>
      <c r="D68" s="9"/>
      <c r="E68" s="9"/>
      <c r="F68" s="26"/>
    </row>
    <row r="69" spans="1:6" ht="45" x14ac:dyDescent="0.25">
      <c r="A69" s="13" t="s">
        <v>61</v>
      </c>
      <c r="B69" s="14" t="s">
        <v>62</v>
      </c>
      <c r="C69" s="5"/>
      <c r="D69" s="5"/>
      <c r="E69" s="6"/>
    </row>
    <row r="70" spans="1:6" ht="45" x14ac:dyDescent="0.25">
      <c r="A70" s="7"/>
      <c r="B70" s="7"/>
      <c r="C70" s="27" t="s">
        <v>63</v>
      </c>
      <c r="D70" s="9"/>
      <c r="E70" s="9"/>
    </row>
    <row r="71" spans="1:6" x14ac:dyDescent="0.25">
      <c r="A71" s="7"/>
      <c r="B71" s="7"/>
      <c r="C71" s="11" t="s">
        <v>64</v>
      </c>
      <c r="D71" s="9"/>
      <c r="E71" s="9"/>
    </row>
    <row r="72" spans="1:6" ht="45" x14ac:dyDescent="0.25">
      <c r="A72" s="7"/>
      <c r="B72" s="7"/>
      <c r="C72" s="12" t="s">
        <v>152</v>
      </c>
      <c r="D72" s="9"/>
      <c r="E72" s="9"/>
    </row>
    <row r="73" spans="1:6" ht="45" x14ac:dyDescent="0.25">
      <c r="A73" s="7"/>
      <c r="B73" s="7"/>
      <c r="C73" s="12" t="s">
        <v>65</v>
      </c>
      <c r="D73" s="9"/>
      <c r="E73" s="9"/>
    </row>
    <row r="74" spans="1:6" x14ac:dyDescent="0.25">
      <c r="A74" s="7"/>
      <c r="B74" s="7"/>
      <c r="C74" s="11" t="s">
        <v>66</v>
      </c>
      <c r="D74" s="9"/>
      <c r="E74" s="9"/>
    </row>
    <row r="75" spans="1:6" ht="45" x14ac:dyDescent="0.25">
      <c r="A75" s="7"/>
      <c r="B75" s="7"/>
      <c r="C75" s="12" t="s">
        <v>67</v>
      </c>
      <c r="D75" s="9"/>
      <c r="E75" s="9"/>
      <c r="F75" s="26"/>
    </row>
    <row r="76" spans="1:6" ht="45" x14ac:dyDescent="0.25">
      <c r="A76" s="7"/>
      <c r="B76" s="7"/>
      <c r="C76" s="12" t="s">
        <v>96</v>
      </c>
      <c r="D76" s="9"/>
      <c r="E76" s="9"/>
    </row>
    <row r="77" spans="1:6" x14ac:dyDescent="0.25">
      <c r="A77" s="7"/>
      <c r="B77" s="7"/>
      <c r="C77" s="11" t="s">
        <v>68</v>
      </c>
      <c r="D77" s="9"/>
      <c r="E77" s="9"/>
    </row>
    <row r="78" spans="1:6" ht="45" x14ac:dyDescent="0.25">
      <c r="A78" s="7"/>
      <c r="B78" s="7"/>
      <c r="C78" s="12" t="s">
        <v>153</v>
      </c>
      <c r="D78" s="9"/>
      <c r="E78" s="9"/>
    </row>
    <row r="79" spans="1:6" ht="45" x14ac:dyDescent="0.25">
      <c r="A79" s="7"/>
      <c r="B79" s="7"/>
      <c r="C79" s="12" t="s">
        <v>69</v>
      </c>
      <c r="D79" s="9"/>
      <c r="E79" s="9"/>
    </row>
    <row r="80" spans="1:6" ht="45" x14ac:dyDescent="0.25">
      <c r="A80" s="7"/>
      <c r="B80" s="7"/>
      <c r="C80" s="12" t="s">
        <v>154</v>
      </c>
      <c r="D80" s="9"/>
      <c r="E80" s="9"/>
    </row>
    <row r="81" spans="1:6" x14ac:dyDescent="0.25">
      <c r="A81" s="7"/>
      <c r="B81" s="7"/>
      <c r="C81" s="11" t="s">
        <v>70</v>
      </c>
      <c r="D81" s="9"/>
      <c r="E81" s="9"/>
    </row>
    <row r="82" spans="1:6" ht="45" x14ac:dyDescent="0.25">
      <c r="A82" s="7"/>
      <c r="B82" s="7"/>
      <c r="C82" s="12" t="s">
        <v>71</v>
      </c>
      <c r="D82" s="9"/>
      <c r="E82" s="9"/>
      <c r="F82" s="26"/>
    </row>
    <row r="83" spans="1:6" ht="30" x14ac:dyDescent="0.25">
      <c r="A83" s="7"/>
      <c r="B83" s="7"/>
      <c r="C83" s="12" t="s">
        <v>72</v>
      </c>
      <c r="D83" s="9"/>
      <c r="E83" s="9"/>
    </row>
    <row r="84" spans="1:6" ht="45" x14ac:dyDescent="0.25">
      <c r="A84" s="7"/>
      <c r="B84" s="7"/>
      <c r="C84" s="12" t="s">
        <v>73</v>
      </c>
      <c r="D84" s="9"/>
      <c r="E84" s="9"/>
    </row>
    <row r="85" spans="1:6" ht="30" x14ac:dyDescent="0.25">
      <c r="A85" s="22" t="s">
        <v>74</v>
      </c>
      <c r="B85" s="14" t="s">
        <v>75</v>
      </c>
      <c r="C85" s="5"/>
      <c r="D85" s="5"/>
      <c r="E85" s="6"/>
    </row>
    <row r="86" spans="1:6" ht="30" x14ac:dyDescent="0.25">
      <c r="A86" s="7"/>
      <c r="B86" s="7"/>
      <c r="C86" s="11" t="s">
        <v>76</v>
      </c>
      <c r="D86" s="9"/>
      <c r="E86" s="9"/>
    </row>
    <row r="87" spans="1:6" x14ac:dyDescent="0.25">
      <c r="A87" s="7"/>
      <c r="B87" s="7"/>
      <c r="C87" s="12" t="s">
        <v>77</v>
      </c>
      <c r="D87" s="9"/>
      <c r="E87" s="9"/>
    </row>
    <row r="88" spans="1:6" ht="30" x14ac:dyDescent="0.25">
      <c r="A88" s="7"/>
      <c r="B88" s="7"/>
      <c r="C88" s="12" t="s">
        <v>78</v>
      </c>
      <c r="D88" s="9"/>
      <c r="E88" s="9"/>
    </row>
    <row r="89" spans="1:6" x14ac:dyDescent="0.25">
      <c r="A89" s="7"/>
      <c r="B89" s="7"/>
      <c r="C89" s="12" t="s">
        <v>79</v>
      </c>
      <c r="D89" s="9"/>
      <c r="E89" s="9"/>
    </row>
    <row r="90" spans="1:6" x14ac:dyDescent="0.25">
      <c r="A90" s="7"/>
      <c r="B90" s="7"/>
      <c r="C90" s="12" t="s">
        <v>80</v>
      </c>
      <c r="D90" s="9"/>
      <c r="E90" s="9"/>
    </row>
    <row r="91" spans="1:6" ht="30" x14ac:dyDescent="0.25">
      <c r="A91" s="7"/>
      <c r="B91" s="7"/>
      <c r="C91" s="30" t="s">
        <v>98</v>
      </c>
      <c r="D91" s="31"/>
      <c r="E91" s="32"/>
    </row>
    <row r="92" spans="1:6" ht="30" x14ac:dyDescent="0.25">
      <c r="A92" s="23" t="s">
        <v>81</v>
      </c>
      <c r="B92" s="14" t="s">
        <v>82</v>
      </c>
      <c r="C92" s="15"/>
      <c r="D92" s="15"/>
      <c r="E92" s="16"/>
    </row>
    <row r="93" spans="1:6" ht="45" x14ac:dyDescent="0.25">
      <c r="A93" s="7"/>
      <c r="B93" s="7"/>
      <c r="C93" s="8" t="s">
        <v>97</v>
      </c>
      <c r="D93" s="9"/>
      <c r="E93" s="9"/>
    </row>
    <row r="94" spans="1:6" ht="30" x14ac:dyDescent="0.25">
      <c r="A94" s="7"/>
      <c r="B94" s="7"/>
      <c r="C94" s="8" t="s">
        <v>99</v>
      </c>
      <c r="D94" s="9"/>
      <c r="E94" s="9"/>
    </row>
    <row r="95" spans="1:6" x14ac:dyDescent="0.25">
      <c r="A95" s="7"/>
      <c r="B95" s="7"/>
      <c r="C95" s="11" t="s">
        <v>155</v>
      </c>
      <c r="D95" s="9"/>
      <c r="E95" s="9"/>
    </row>
    <row r="96" spans="1:6" ht="30" x14ac:dyDescent="0.25">
      <c r="A96" s="7"/>
      <c r="B96" s="7"/>
      <c r="C96" s="12" t="s">
        <v>83</v>
      </c>
      <c r="D96" s="9"/>
      <c r="E96" s="9"/>
    </row>
    <row r="97" spans="1:5" ht="30" x14ac:dyDescent="0.25">
      <c r="A97" s="7"/>
      <c r="B97" s="7"/>
      <c r="C97" s="12" t="s">
        <v>84</v>
      </c>
      <c r="D97" s="9"/>
      <c r="E97" s="9"/>
    </row>
    <row r="98" spans="1:5" ht="30" x14ac:dyDescent="0.25">
      <c r="A98" s="7"/>
      <c r="B98" s="7"/>
      <c r="C98" s="12" t="s">
        <v>146</v>
      </c>
      <c r="D98" s="9"/>
      <c r="E98" s="9"/>
    </row>
  </sheetData>
  <autoFilter ref="A1:D98" xr:uid="{B471E1F4-3FB7-46CE-BAF7-68097032FE36}">
    <filterColumn colId="0" showButton="0"/>
  </autoFilter>
  <mergeCells count="1">
    <mergeCell ref="A1:B1"/>
  </mergeCells>
  <conditionalFormatting sqref="D49:D98 D2:D47">
    <cfRule type="expression" dxfId="0" priority="15">
      <formula>AND(#REF!="OUI",D2="NON")</formula>
    </cfRule>
  </conditionalFormatting>
  <dataValidations count="1">
    <dataValidation type="list" allowBlank="1" showInputMessage="1" showErrorMessage="1" sqref="D15:D21 D23:D27 D29:D34 D59:D68 D70 D75:D76 D72:D73 D78:D80 D82:D84 D93:D98 D49:D57 D3:D10 D12:D13 D37:D47 D86:D91" xr:uid="{39E84C2E-0722-49E2-A96E-0EA96C3208C1}">
      <formula1>"OUI,NON"</formula1>
    </dataValidation>
  </dataValidation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B2056-BAB3-4547-BF3D-ED6D48B9AD8F}">
  <dimension ref="A1:K146"/>
  <sheetViews>
    <sheetView topLeftCell="A73" workbookViewId="0">
      <selection activeCell="J64" sqref="J64"/>
    </sheetView>
  </sheetViews>
  <sheetFormatPr baseColWidth="10" defaultColWidth="0" defaultRowHeight="12.75" customHeight="1" zeroHeight="1" x14ac:dyDescent="0.25"/>
  <cols>
    <col min="1" max="1" width="3.7109375" style="35" customWidth="1"/>
    <col min="2" max="2" width="11.140625" style="35" customWidth="1"/>
    <col min="3" max="3" width="45" style="35" bestFit="1" customWidth="1"/>
    <col min="4" max="4" width="25.7109375" style="35" customWidth="1"/>
    <col min="5" max="5" width="11.42578125" style="35" customWidth="1"/>
    <col min="6" max="6" width="22.7109375" style="35" customWidth="1"/>
    <col min="7" max="7" width="17.85546875" style="35" customWidth="1"/>
    <col min="8" max="8" width="17.85546875" style="39" customWidth="1"/>
    <col min="9" max="9" width="33.42578125" style="35" customWidth="1"/>
    <col min="10" max="10" width="21.85546875" style="35" customWidth="1"/>
    <col min="11" max="11" width="4.140625" style="35" customWidth="1"/>
    <col min="12" max="16384" width="11.42578125" style="35" hidden="1"/>
  </cols>
  <sheetData>
    <row r="1" spans="1:10" ht="22.5" x14ac:dyDescent="0.25">
      <c r="A1" s="33"/>
      <c r="B1" s="33"/>
      <c r="C1" s="33"/>
      <c r="D1" s="33"/>
      <c r="E1" s="33"/>
      <c r="F1" s="33"/>
      <c r="G1" s="33"/>
      <c r="H1" s="34"/>
    </row>
    <row r="2" spans="1:10" ht="54" customHeight="1" x14ac:dyDescent="0.25">
      <c r="A2" s="33"/>
      <c r="B2" s="36" t="s">
        <v>112</v>
      </c>
      <c r="C2" s="36"/>
      <c r="D2" s="36"/>
      <c r="E2" s="36"/>
      <c r="F2" s="36"/>
      <c r="G2" s="36"/>
      <c r="H2" s="37"/>
      <c r="I2" s="36"/>
      <c r="J2" s="36"/>
    </row>
    <row r="3" spans="1:10" ht="7.5" customHeight="1" x14ac:dyDescent="0.25">
      <c r="A3" s="33"/>
      <c r="E3" s="33"/>
      <c r="F3" s="33"/>
      <c r="G3" s="33"/>
      <c r="H3" s="34"/>
    </row>
    <row r="4" spans="1:10" ht="18" customHeight="1" x14ac:dyDescent="0.25">
      <c r="A4" s="33"/>
      <c r="B4" s="38"/>
    </row>
    <row r="5" spans="1:10" ht="18" customHeight="1" thickBot="1" x14ac:dyDescent="0.3">
      <c r="A5" s="33"/>
      <c r="B5" s="115" t="s">
        <v>113</v>
      </c>
      <c r="C5" s="115"/>
      <c r="D5" s="115"/>
      <c r="F5" s="40" t="s">
        <v>115</v>
      </c>
    </row>
    <row r="6" spans="1:10" ht="18" customHeight="1" thickBot="1" x14ac:dyDescent="0.3">
      <c r="A6" s="33"/>
      <c r="B6" s="33"/>
      <c r="C6" s="33"/>
      <c r="D6" s="33"/>
      <c r="E6" s="33"/>
      <c r="F6" s="41" t="s">
        <v>114</v>
      </c>
      <c r="G6" s="42" t="s">
        <v>100</v>
      </c>
      <c r="H6" s="43" t="str">
        <f>IF(G6="CHF","","Conversion: 1 "&amp;$G$6&amp;" = ")</f>
        <v/>
      </c>
      <c r="I6" s="44" t="str">
        <f>IF($G$6="CHF","",LOOKUP($G$6,[1]!Tabelle1[Currency],[1]!Tabelle1[FactorToCHF]))</f>
        <v/>
      </c>
    </row>
    <row r="7" spans="1:10" ht="18" customHeight="1" x14ac:dyDescent="0.25">
      <c r="A7" s="33"/>
      <c r="B7" s="33"/>
      <c r="C7" s="33"/>
      <c r="D7" s="33"/>
      <c r="E7" s="33"/>
      <c r="F7" s="33"/>
    </row>
    <row r="8" spans="1:10" s="33" customFormat="1" ht="24" customHeight="1" x14ac:dyDescent="0.25">
      <c r="B8" s="99" t="s">
        <v>111</v>
      </c>
      <c r="C8" s="100"/>
      <c r="D8" s="100"/>
      <c r="E8" s="100"/>
      <c r="F8" s="100"/>
      <c r="G8" s="100"/>
      <c r="H8" s="100"/>
      <c r="I8" s="100"/>
      <c r="J8" s="100"/>
    </row>
    <row r="9" spans="1:10" s="33" customFormat="1" ht="23.25" customHeight="1" x14ac:dyDescent="0.25">
      <c r="B9" s="35"/>
      <c r="C9" s="35"/>
      <c r="D9" s="45"/>
      <c r="E9" s="45"/>
      <c r="F9" s="45"/>
      <c r="G9" s="45"/>
      <c r="H9" s="46"/>
      <c r="I9" s="35"/>
      <c r="J9" s="35"/>
    </row>
    <row r="10" spans="1:10" s="33" customFormat="1" ht="18" customHeight="1" x14ac:dyDescent="0.25">
      <c r="B10" s="47" t="s">
        <v>110</v>
      </c>
      <c r="C10" s="35"/>
      <c r="D10" s="45"/>
      <c r="E10" s="45"/>
      <c r="F10" s="45"/>
      <c r="G10" s="45"/>
      <c r="H10" s="46"/>
      <c r="I10" s="35"/>
      <c r="J10" s="35"/>
    </row>
    <row r="11" spans="1:10" s="33" customFormat="1" ht="23.25" thickBot="1" x14ac:dyDescent="0.3">
      <c r="B11" s="35" t="s">
        <v>116</v>
      </c>
      <c r="C11" s="35"/>
      <c r="D11" s="45"/>
      <c r="E11" s="45"/>
      <c r="F11" s="45"/>
      <c r="G11" s="45"/>
      <c r="H11" s="46"/>
      <c r="I11" s="35"/>
      <c r="J11" s="35"/>
    </row>
    <row r="12" spans="1:10" s="33" customFormat="1" ht="26.25" thickBot="1" x14ac:dyDescent="0.3">
      <c r="B12" s="48" t="s">
        <v>117</v>
      </c>
      <c r="C12" s="49" t="s">
        <v>118</v>
      </c>
      <c r="D12" s="50" t="s">
        <v>120</v>
      </c>
      <c r="E12" s="50" t="s">
        <v>119</v>
      </c>
      <c r="F12" s="50" t="str">
        <f>"Coût/unité en "&amp;$G$6</f>
        <v>Coût/unité en CHF</v>
      </c>
      <c r="G12" s="50" t="str">
        <f>"Coût Total en "&amp;$G$6</f>
        <v>Coût Total en CHF</v>
      </c>
      <c r="H12" s="51" t="s">
        <v>121</v>
      </c>
      <c r="I12" s="49" t="s">
        <v>122</v>
      </c>
      <c r="J12" s="52" t="s">
        <v>145</v>
      </c>
    </row>
    <row r="13" spans="1:10" s="33" customFormat="1" ht="23.25" thickBot="1" x14ac:dyDescent="0.3">
      <c r="B13" s="53">
        <v>1</v>
      </c>
      <c r="C13" s="54"/>
      <c r="D13" s="55"/>
      <c r="E13" s="55"/>
      <c r="F13" s="56"/>
      <c r="G13" s="57">
        <f>E13*F13</f>
        <v>0</v>
      </c>
      <c r="H13" s="58">
        <f t="shared" ref="H13:H23" si="0">IF($G$6&lt;&gt;"CHF",$I$6,1)*G13</f>
        <v>0</v>
      </c>
      <c r="I13" s="59"/>
      <c r="J13" s="55"/>
    </row>
    <row r="14" spans="1:10" s="33" customFormat="1" ht="23.25" thickBot="1" x14ac:dyDescent="0.3">
      <c r="B14" s="53">
        <v>2</v>
      </c>
      <c r="C14" s="60"/>
      <c r="D14" s="55"/>
      <c r="E14" s="55"/>
      <c r="F14" s="56"/>
      <c r="G14" s="57">
        <f t="shared" ref="G14:G22" si="1">E14*F14</f>
        <v>0</v>
      </c>
      <c r="H14" s="58">
        <f t="shared" si="0"/>
        <v>0</v>
      </c>
      <c r="I14" s="59"/>
      <c r="J14" s="55"/>
    </row>
    <row r="15" spans="1:10" s="33" customFormat="1" ht="23.25" thickBot="1" x14ac:dyDescent="0.3">
      <c r="B15" s="53">
        <v>3</v>
      </c>
      <c r="C15" s="59"/>
      <c r="D15" s="55"/>
      <c r="E15" s="55"/>
      <c r="F15" s="56"/>
      <c r="G15" s="57">
        <f t="shared" si="1"/>
        <v>0</v>
      </c>
      <c r="H15" s="58">
        <f t="shared" si="0"/>
        <v>0</v>
      </c>
      <c r="I15" s="59"/>
      <c r="J15" s="55"/>
    </row>
    <row r="16" spans="1:10" s="33" customFormat="1" ht="23.25" thickBot="1" x14ac:dyDescent="0.3">
      <c r="B16" s="53">
        <v>4</v>
      </c>
      <c r="C16" s="59"/>
      <c r="D16" s="55"/>
      <c r="E16" s="55"/>
      <c r="F16" s="56"/>
      <c r="G16" s="57">
        <f t="shared" si="1"/>
        <v>0</v>
      </c>
      <c r="H16" s="58">
        <f t="shared" si="0"/>
        <v>0</v>
      </c>
      <c r="I16" s="59"/>
      <c r="J16" s="55"/>
    </row>
    <row r="17" spans="2:10" s="33" customFormat="1" ht="23.25" thickBot="1" x14ac:dyDescent="0.3">
      <c r="B17" s="53">
        <v>5</v>
      </c>
      <c r="C17" s="59"/>
      <c r="D17" s="55"/>
      <c r="E17" s="55"/>
      <c r="F17" s="56"/>
      <c r="G17" s="57">
        <f t="shared" si="1"/>
        <v>0</v>
      </c>
      <c r="H17" s="58">
        <f t="shared" si="0"/>
        <v>0</v>
      </c>
      <c r="I17" s="59"/>
      <c r="J17" s="55"/>
    </row>
    <row r="18" spans="2:10" s="33" customFormat="1" ht="23.25" thickBot="1" x14ac:dyDescent="0.3">
      <c r="B18" s="53">
        <v>6</v>
      </c>
      <c r="C18" s="59"/>
      <c r="D18" s="55"/>
      <c r="E18" s="55"/>
      <c r="F18" s="56"/>
      <c r="G18" s="57">
        <f t="shared" si="1"/>
        <v>0</v>
      </c>
      <c r="H18" s="58">
        <f t="shared" si="0"/>
        <v>0</v>
      </c>
      <c r="I18" s="59"/>
      <c r="J18" s="55"/>
    </row>
    <row r="19" spans="2:10" s="33" customFormat="1" ht="23.25" thickBot="1" x14ac:dyDescent="0.3">
      <c r="B19" s="53">
        <v>7</v>
      </c>
      <c r="C19" s="59"/>
      <c r="D19" s="55"/>
      <c r="E19" s="55"/>
      <c r="F19" s="56"/>
      <c r="G19" s="57">
        <f t="shared" si="1"/>
        <v>0</v>
      </c>
      <c r="H19" s="58">
        <f t="shared" si="0"/>
        <v>0</v>
      </c>
      <c r="I19" s="59"/>
      <c r="J19" s="55"/>
    </row>
    <row r="20" spans="2:10" s="33" customFormat="1" ht="23.25" thickBot="1" x14ac:dyDescent="0.3">
      <c r="B20" s="53">
        <v>8</v>
      </c>
      <c r="C20" s="59"/>
      <c r="D20" s="55"/>
      <c r="E20" s="55"/>
      <c r="F20" s="56"/>
      <c r="G20" s="57">
        <f t="shared" si="1"/>
        <v>0</v>
      </c>
      <c r="H20" s="58">
        <f t="shared" si="0"/>
        <v>0</v>
      </c>
      <c r="I20" s="59"/>
      <c r="J20" s="55"/>
    </row>
    <row r="21" spans="2:10" s="33" customFormat="1" ht="23.25" thickBot="1" x14ac:dyDescent="0.3">
      <c r="B21" s="53">
        <v>9</v>
      </c>
      <c r="C21" s="59"/>
      <c r="D21" s="55"/>
      <c r="E21" s="55"/>
      <c r="F21" s="56"/>
      <c r="G21" s="57">
        <f t="shared" si="1"/>
        <v>0</v>
      </c>
      <c r="H21" s="58">
        <f t="shared" si="0"/>
        <v>0</v>
      </c>
      <c r="I21" s="59"/>
      <c r="J21" s="55"/>
    </row>
    <row r="22" spans="2:10" s="33" customFormat="1" ht="23.25" thickBot="1" x14ac:dyDescent="0.3">
      <c r="B22" s="53">
        <v>10</v>
      </c>
      <c r="C22" s="59"/>
      <c r="D22" s="55"/>
      <c r="E22" s="55"/>
      <c r="F22" s="56"/>
      <c r="G22" s="57">
        <f t="shared" si="1"/>
        <v>0</v>
      </c>
      <c r="H22" s="58">
        <f t="shared" si="0"/>
        <v>0</v>
      </c>
      <c r="I22" s="59"/>
      <c r="J22" s="55"/>
    </row>
    <row r="23" spans="2:10" s="33" customFormat="1" ht="23.25" thickBot="1" x14ac:dyDescent="0.3">
      <c r="B23" s="108" t="s">
        <v>101</v>
      </c>
      <c r="C23" s="109"/>
      <c r="D23" s="109"/>
      <c r="E23" s="109"/>
      <c r="F23" s="110"/>
      <c r="G23" s="61">
        <f>SUM(G13:G22)</f>
        <v>0</v>
      </c>
      <c r="H23" s="62">
        <f t="shared" si="0"/>
        <v>0</v>
      </c>
      <c r="I23" s="63"/>
      <c r="J23" s="64"/>
    </row>
    <row r="24" spans="2:10" s="33" customFormat="1" ht="22.5" customHeight="1" x14ac:dyDescent="0.25">
      <c r="B24" s="47" t="s">
        <v>124</v>
      </c>
      <c r="C24" s="47"/>
      <c r="D24" s="45"/>
      <c r="E24" s="45"/>
      <c r="F24" s="45"/>
      <c r="G24" s="45"/>
      <c r="H24" s="46"/>
      <c r="I24" s="35"/>
      <c r="J24" s="35"/>
    </row>
    <row r="25" spans="2:10" s="33" customFormat="1" ht="23.25" thickBot="1" x14ac:dyDescent="0.3">
      <c r="B25" s="35" t="s">
        <v>123</v>
      </c>
      <c r="C25" s="35"/>
      <c r="D25" s="45"/>
      <c r="E25" s="45"/>
      <c r="F25" s="45"/>
      <c r="G25" s="45"/>
      <c r="H25" s="46"/>
      <c r="I25" s="35"/>
      <c r="J25" s="35"/>
    </row>
    <row r="26" spans="2:10" s="33" customFormat="1" ht="23.25" thickBot="1" x14ac:dyDescent="0.3">
      <c r="B26" s="48" t="s">
        <v>117</v>
      </c>
      <c r="C26" s="49" t="s">
        <v>118</v>
      </c>
      <c r="D26" s="50" t="s">
        <v>120</v>
      </c>
      <c r="E26" s="50" t="s">
        <v>119</v>
      </c>
      <c r="F26" s="50" t="str">
        <f>F$12</f>
        <v>Coût/unité en CHF</v>
      </c>
      <c r="G26" s="50" t="str">
        <f>G$12</f>
        <v>Coût Total en CHF</v>
      </c>
      <c r="H26" s="65" t="s">
        <v>121</v>
      </c>
      <c r="I26" s="113" t="s">
        <v>122</v>
      </c>
      <c r="J26" s="114"/>
    </row>
    <row r="27" spans="2:10" s="33" customFormat="1" ht="23.25" thickBot="1" x14ac:dyDescent="0.3">
      <c r="B27" s="53">
        <v>1</v>
      </c>
      <c r="C27" s="55"/>
      <c r="D27" s="55"/>
      <c r="E27" s="55"/>
      <c r="F27" s="56"/>
      <c r="G27" s="57">
        <f>E27*F27</f>
        <v>0</v>
      </c>
      <c r="H27" s="66">
        <f t="shared" ref="H27:H32" si="2">IF($G$6&lt;&gt;"CHF",$I$6,1)*G27</f>
        <v>0</v>
      </c>
      <c r="I27" s="106"/>
      <c r="J27" s="107"/>
    </row>
    <row r="28" spans="2:10" s="33" customFormat="1" ht="23.25" thickBot="1" x14ac:dyDescent="0.3">
      <c r="B28" s="53">
        <v>2</v>
      </c>
      <c r="C28" s="55"/>
      <c r="D28" s="55"/>
      <c r="E28" s="55"/>
      <c r="F28" s="56"/>
      <c r="G28" s="57">
        <f t="shared" ref="G28:G40" si="3">E28*F28</f>
        <v>0</v>
      </c>
      <c r="H28" s="66">
        <f t="shared" si="2"/>
        <v>0</v>
      </c>
      <c r="I28" s="106"/>
      <c r="J28" s="107"/>
    </row>
    <row r="29" spans="2:10" s="33" customFormat="1" ht="23.25" thickBot="1" x14ac:dyDescent="0.3">
      <c r="B29" s="53">
        <v>3</v>
      </c>
      <c r="C29" s="55"/>
      <c r="D29" s="55"/>
      <c r="E29" s="55"/>
      <c r="F29" s="56"/>
      <c r="G29" s="57">
        <f t="shared" si="3"/>
        <v>0</v>
      </c>
      <c r="H29" s="66">
        <f t="shared" si="2"/>
        <v>0</v>
      </c>
      <c r="I29" s="106"/>
      <c r="J29" s="107"/>
    </row>
    <row r="30" spans="2:10" s="33" customFormat="1" ht="23.25" thickBot="1" x14ac:dyDescent="0.3">
      <c r="B30" s="53">
        <v>4</v>
      </c>
      <c r="C30" s="55"/>
      <c r="D30" s="55"/>
      <c r="E30" s="55"/>
      <c r="F30" s="56"/>
      <c r="G30" s="57">
        <f t="shared" si="3"/>
        <v>0</v>
      </c>
      <c r="H30" s="66">
        <f t="shared" si="2"/>
        <v>0</v>
      </c>
      <c r="I30" s="106"/>
      <c r="J30" s="107"/>
    </row>
    <row r="31" spans="2:10" s="33" customFormat="1" ht="23.25" thickBot="1" x14ac:dyDescent="0.3">
      <c r="B31" s="53">
        <v>5</v>
      </c>
      <c r="C31" s="55"/>
      <c r="D31" s="55"/>
      <c r="E31" s="55"/>
      <c r="F31" s="56"/>
      <c r="G31" s="57">
        <f t="shared" si="3"/>
        <v>0</v>
      </c>
      <c r="H31" s="66">
        <f t="shared" si="2"/>
        <v>0</v>
      </c>
      <c r="I31" s="106"/>
      <c r="J31" s="107"/>
    </row>
    <row r="32" spans="2:10" s="33" customFormat="1" ht="23.25" thickBot="1" x14ac:dyDescent="0.3">
      <c r="B32" s="108" t="s">
        <v>101</v>
      </c>
      <c r="C32" s="109"/>
      <c r="D32" s="109"/>
      <c r="E32" s="109"/>
      <c r="F32" s="110"/>
      <c r="G32" s="61">
        <f>SUM(G27:G31)</f>
        <v>0</v>
      </c>
      <c r="H32" s="67">
        <f t="shared" si="2"/>
        <v>0</v>
      </c>
      <c r="I32" s="111"/>
      <c r="J32" s="112"/>
    </row>
    <row r="33" spans="2:10" s="33" customFormat="1" ht="22.5" customHeight="1" x14ac:dyDescent="0.25">
      <c r="B33" s="47" t="s">
        <v>125</v>
      </c>
      <c r="C33" s="47"/>
      <c r="D33" s="45"/>
      <c r="E33" s="45"/>
      <c r="F33" s="45"/>
      <c r="G33" s="45"/>
      <c r="H33" s="46"/>
      <c r="I33" s="35"/>
      <c r="J33" s="35"/>
    </row>
    <row r="34" spans="2:10" s="33" customFormat="1" ht="23.25" thickBot="1" x14ac:dyDescent="0.3">
      <c r="B34" s="35" t="s">
        <v>126</v>
      </c>
      <c r="C34" s="35"/>
      <c r="D34" s="45"/>
      <c r="E34" s="45"/>
      <c r="F34" s="45"/>
      <c r="G34" s="45"/>
      <c r="H34" s="46"/>
      <c r="I34" s="35"/>
      <c r="J34" s="35"/>
    </row>
    <row r="35" spans="2:10" s="33" customFormat="1" ht="23.25" thickBot="1" x14ac:dyDescent="0.3">
      <c r="B35" s="48" t="s">
        <v>117</v>
      </c>
      <c r="C35" s="49" t="s">
        <v>118</v>
      </c>
      <c r="D35" s="50" t="s">
        <v>120</v>
      </c>
      <c r="E35" s="50" t="s">
        <v>119</v>
      </c>
      <c r="F35" s="50" t="str">
        <f>F$12</f>
        <v>Coût/unité en CHF</v>
      </c>
      <c r="G35" s="50" t="str">
        <f>G$12</f>
        <v>Coût Total en CHF</v>
      </c>
      <c r="H35" s="65" t="s">
        <v>121</v>
      </c>
      <c r="I35" s="113" t="s">
        <v>122</v>
      </c>
      <c r="J35" s="114"/>
    </row>
    <row r="36" spans="2:10" s="33" customFormat="1" ht="23.25" thickBot="1" x14ac:dyDescent="0.3">
      <c r="B36" s="53">
        <v>1</v>
      </c>
      <c r="C36" s="55"/>
      <c r="D36" s="55"/>
      <c r="E36" s="55"/>
      <c r="F36" s="56"/>
      <c r="G36" s="57">
        <f t="shared" si="3"/>
        <v>0</v>
      </c>
      <c r="H36" s="66">
        <f t="shared" ref="H36:H41" si="4">IF($G$6&lt;&gt;"CHF",$I$6,1)*G36</f>
        <v>0</v>
      </c>
      <c r="I36" s="106"/>
      <c r="J36" s="107"/>
    </row>
    <row r="37" spans="2:10" s="33" customFormat="1" ht="23.25" thickBot="1" x14ac:dyDescent="0.3">
      <c r="B37" s="53">
        <v>2</v>
      </c>
      <c r="C37" s="55"/>
      <c r="D37" s="55"/>
      <c r="E37" s="55"/>
      <c r="F37" s="56"/>
      <c r="G37" s="57">
        <f t="shared" si="3"/>
        <v>0</v>
      </c>
      <c r="H37" s="66">
        <f t="shared" si="4"/>
        <v>0</v>
      </c>
      <c r="I37" s="106"/>
      <c r="J37" s="107"/>
    </row>
    <row r="38" spans="2:10" s="33" customFormat="1" ht="23.25" thickBot="1" x14ac:dyDescent="0.3">
      <c r="B38" s="53">
        <v>3</v>
      </c>
      <c r="C38" s="55"/>
      <c r="D38" s="55"/>
      <c r="E38" s="55"/>
      <c r="F38" s="56"/>
      <c r="G38" s="57">
        <f t="shared" si="3"/>
        <v>0</v>
      </c>
      <c r="H38" s="66">
        <f t="shared" si="4"/>
        <v>0</v>
      </c>
      <c r="I38" s="106"/>
      <c r="J38" s="107"/>
    </row>
    <row r="39" spans="2:10" s="33" customFormat="1" ht="23.25" customHeight="1" thickBot="1" x14ac:dyDescent="0.3">
      <c r="B39" s="53">
        <v>4</v>
      </c>
      <c r="C39" s="55"/>
      <c r="D39" s="55"/>
      <c r="E39" s="55"/>
      <c r="F39" s="56"/>
      <c r="G39" s="57">
        <f t="shared" si="3"/>
        <v>0</v>
      </c>
      <c r="H39" s="66">
        <f t="shared" si="4"/>
        <v>0</v>
      </c>
      <c r="I39" s="106"/>
      <c r="J39" s="107"/>
    </row>
    <row r="40" spans="2:10" s="33" customFormat="1" ht="23.25" thickBot="1" x14ac:dyDescent="0.3">
      <c r="B40" s="53">
        <v>5</v>
      </c>
      <c r="C40" s="55"/>
      <c r="D40" s="55"/>
      <c r="E40" s="55"/>
      <c r="F40" s="56"/>
      <c r="G40" s="57">
        <f t="shared" si="3"/>
        <v>0</v>
      </c>
      <c r="H40" s="66">
        <f t="shared" si="4"/>
        <v>0</v>
      </c>
      <c r="I40" s="106"/>
      <c r="J40" s="107"/>
    </row>
    <row r="41" spans="2:10" s="33" customFormat="1" ht="23.25" thickBot="1" x14ac:dyDescent="0.3">
      <c r="B41" s="108" t="s">
        <v>101</v>
      </c>
      <c r="C41" s="109"/>
      <c r="D41" s="109"/>
      <c r="E41" s="109"/>
      <c r="F41" s="110"/>
      <c r="G41" s="61">
        <f>SUM(G36:G40)</f>
        <v>0</v>
      </c>
      <c r="H41" s="67">
        <f t="shared" si="4"/>
        <v>0</v>
      </c>
      <c r="I41" s="111"/>
      <c r="J41" s="112"/>
    </row>
    <row r="42" spans="2:10" s="33" customFormat="1" ht="22.5" customHeight="1" x14ac:dyDescent="0.25">
      <c r="B42" s="47" t="s">
        <v>128</v>
      </c>
      <c r="C42" s="47"/>
      <c r="D42" s="45"/>
      <c r="E42" s="45"/>
      <c r="F42" s="45"/>
      <c r="G42" s="45"/>
      <c r="H42" s="46"/>
      <c r="I42" s="35"/>
      <c r="J42" s="35"/>
    </row>
    <row r="43" spans="2:10" s="33" customFormat="1" ht="23.25" thickBot="1" x14ac:dyDescent="0.3">
      <c r="B43" s="35" t="s">
        <v>127</v>
      </c>
      <c r="C43" s="35"/>
      <c r="D43" s="45"/>
      <c r="E43" s="45"/>
      <c r="F43" s="45"/>
      <c r="G43" s="45"/>
      <c r="H43" s="46"/>
      <c r="I43" s="35"/>
      <c r="J43" s="35"/>
    </row>
    <row r="44" spans="2:10" s="33" customFormat="1" ht="23.25" thickBot="1" x14ac:dyDescent="0.3">
      <c r="B44" s="48" t="s">
        <v>117</v>
      </c>
      <c r="C44" s="49" t="s">
        <v>118</v>
      </c>
      <c r="D44" s="50" t="s">
        <v>120</v>
      </c>
      <c r="E44" s="50" t="s">
        <v>119</v>
      </c>
      <c r="F44" s="50" t="str">
        <f>F$12</f>
        <v>Coût/unité en CHF</v>
      </c>
      <c r="G44" s="50" t="str">
        <f>G$12</f>
        <v>Coût Total en CHF</v>
      </c>
      <c r="H44" s="65" t="s">
        <v>121</v>
      </c>
      <c r="I44" s="113" t="s">
        <v>122</v>
      </c>
      <c r="J44" s="114"/>
    </row>
    <row r="45" spans="2:10" s="33" customFormat="1" ht="23.25" thickBot="1" x14ac:dyDescent="0.3">
      <c r="B45" s="53">
        <v>1</v>
      </c>
      <c r="C45" s="55"/>
      <c r="D45" s="55"/>
      <c r="E45" s="55"/>
      <c r="F45" s="56"/>
      <c r="G45" s="57">
        <f t="shared" ref="G45:G49" si="5">E45*F45</f>
        <v>0</v>
      </c>
      <c r="H45" s="66">
        <f t="shared" ref="H45:H50" si="6">IF($G$6&lt;&gt;"CHF",$I$6,1)*G45</f>
        <v>0</v>
      </c>
      <c r="I45" s="106"/>
      <c r="J45" s="107"/>
    </row>
    <row r="46" spans="2:10" s="33" customFormat="1" ht="23.25" thickBot="1" x14ac:dyDescent="0.3">
      <c r="B46" s="53">
        <v>2</v>
      </c>
      <c r="C46" s="55"/>
      <c r="D46" s="55"/>
      <c r="E46" s="55"/>
      <c r="F46" s="56"/>
      <c r="G46" s="57">
        <f t="shared" si="5"/>
        <v>0</v>
      </c>
      <c r="H46" s="66">
        <f t="shared" si="6"/>
        <v>0</v>
      </c>
      <c r="I46" s="106"/>
      <c r="J46" s="107"/>
    </row>
    <row r="47" spans="2:10" s="33" customFormat="1" ht="23.25" thickBot="1" x14ac:dyDescent="0.3">
      <c r="B47" s="53">
        <v>3</v>
      </c>
      <c r="C47" s="55"/>
      <c r="D47" s="55"/>
      <c r="E47" s="55"/>
      <c r="F47" s="56"/>
      <c r="G47" s="57">
        <f t="shared" si="5"/>
        <v>0</v>
      </c>
      <c r="H47" s="66">
        <f t="shared" si="6"/>
        <v>0</v>
      </c>
      <c r="I47" s="106"/>
      <c r="J47" s="107"/>
    </row>
    <row r="48" spans="2:10" s="33" customFormat="1" ht="23.25" customHeight="1" thickBot="1" x14ac:dyDescent="0.3">
      <c r="B48" s="53">
        <v>4</v>
      </c>
      <c r="C48" s="55"/>
      <c r="D48" s="55"/>
      <c r="E48" s="55"/>
      <c r="F48" s="56"/>
      <c r="G48" s="57">
        <f t="shared" si="5"/>
        <v>0</v>
      </c>
      <c r="H48" s="66">
        <f t="shared" si="6"/>
        <v>0</v>
      </c>
      <c r="I48" s="106"/>
      <c r="J48" s="107"/>
    </row>
    <row r="49" spans="2:10" s="33" customFormat="1" ht="23.25" thickBot="1" x14ac:dyDescent="0.3">
      <c r="B49" s="53">
        <v>5</v>
      </c>
      <c r="C49" s="55"/>
      <c r="D49" s="55"/>
      <c r="E49" s="55"/>
      <c r="F49" s="56"/>
      <c r="G49" s="57">
        <f t="shared" si="5"/>
        <v>0</v>
      </c>
      <c r="H49" s="66">
        <f t="shared" si="6"/>
        <v>0</v>
      </c>
      <c r="I49" s="106"/>
      <c r="J49" s="107"/>
    </row>
    <row r="50" spans="2:10" s="33" customFormat="1" ht="23.25" thickBot="1" x14ac:dyDescent="0.3">
      <c r="B50" s="108" t="s">
        <v>101</v>
      </c>
      <c r="C50" s="109"/>
      <c r="D50" s="109"/>
      <c r="E50" s="109"/>
      <c r="F50" s="110"/>
      <c r="G50" s="61">
        <f>SUM(G45:G49)</f>
        <v>0</v>
      </c>
      <c r="H50" s="67">
        <f t="shared" si="6"/>
        <v>0</v>
      </c>
      <c r="I50" s="111"/>
      <c r="J50" s="112"/>
    </row>
    <row r="51" spans="2:10" s="33" customFormat="1" ht="40.35" customHeight="1" x14ac:dyDescent="0.25">
      <c r="B51" s="47" t="s">
        <v>129</v>
      </c>
      <c r="C51" s="47"/>
      <c r="D51" s="45"/>
      <c r="E51" s="45"/>
      <c r="F51" s="45"/>
      <c r="G51" s="45"/>
      <c r="H51" s="46"/>
      <c r="I51" s="35"/>
      <c r="J51" s="35"/>
    </row>
    <row r="52" spans="2:10" s="33" customFormat="1" ht="23.25" thickBot="1" x14ac:dyDescent="0.3">
      <c r="B52" s="35" t="s">
        <v>130</v>
      </c>
      <c r="C52" s="35"/>
      <c r="D52" s="45"/>
      <c r="E52" s="45"/>
      <c r="F52" s="45"/>
      <c r="G52" s="45"/>
      <c r="H52" s="46"/>
      <c r="I52" s="35"/>
      <c r="J52" s="35"/>
    </row>
    <row r="53" spans="2:10" s="33" customFormat="1" ht="23.25" thickBot="1" x14ac:dyDescent="0.3">
      <c r="B53" s="68" t="s">
        <v>117</v>
      </c>
      <c r="C53" s="69" t="s">
        <v>118</v>
      </c>
      <c r="D53" s="70"/>
      <c r="E53" s="70"/>
      <c r="F53" s="71"/>
      <c r="G53" s="41" t="str">
        <f>"Coût Total en "&amp;$G$6</f>
        <v>Coût Total en CHF</v>
      </c>
      <c r="H53" s="72" t="s">
        <v>121</v>
      </c>
      <c r="I53" s="104" t="s">
        <v>122</v>
      </c>
      <c r="J53" s="105"/>
    </row>
    <row r="54" spans="2:10" s="33" customFormat="1" ht="23.25" thickBot="1" x14ac:dyDescent="0.3">
      <c r="B54" s="53">
        <v>1.1000000000000001</v>
      </c>
      <c r="C54" s="60" t="s">
        <v>102</v>
      </c>
      <c r="D54" s="55"/>
      <c r="E54" s="55"/>
      <c r="F54" s="56"/>
      <c r="G54" s="57">
        <f>G23</f>
        <v>0</v>
      </c>
      <c r="H54" s="58">
        <f>IF($G$6&lt;&gt;"CHF",$I$6,1)*G54</f>
        <v>0</v>
      </c>
      <c r="I54" s="106"/>
      <c r="J54" s="107"/>
    </row>
    <row r="55" spans="2:10" s="33" customFormat="1" ht="23.25" thickBot="1" x14ac:dyDescent="0.3">
      <c r="B55" s="53">
        <v>1.2</v>
      </c>
      <c r="C55" s="60" t="s">
        <v>103</v>
      </c>
      <c r="D55" s="55"/>
      <c r="E55" s="55"/>
      <c r="F55" s="56"/>
      <c r="G55" s="57">
        <f>G32</f>
        <v>0</v>
      </c>
      <c r="H55" s="58">
        <f>IF($G$6&lt;&gt;"CHF",$I$6,1)*G55</f>
        <v>0</v>
      </c>
      <c r="I55" s="106"/>
      <c r="J55" s="107"/>
    </row>
    <row r="56" spans="2:10" s="33" customFormat="1" ht="23.25" thickBot="1" x14ac:dyDescent="0.3">
      <c r="B56" s="53">
        <v>1.3</v>
      </c>
      <c r="C56" s="60" t="s">
        <v>104</v>
      </c>
      <c r="D56" s="55"/>
      <c r="E56" s="55"/>
      <c r="F56" s="56"/>
      <c r="G56" s="57">
        <f>G41</f>
        <v>0</v>
      </c>
      <c r="H56" s="58">
        <f>IF($G$6&lt;&gt;"CHF",$I$6,1)*G56</f>
        <v>0</v>
      </c>
      <c r="I56" s="106"/>
      <c r="J56" s="107"/>
    </row>
    <row r="57" spans="2:10" s="33" customFormat="1" ht="23.25" customHeight="1" thickBot="1" x14ac:dyDescent="0.3">
      <c r="B57" s="53">
        <v>1.4</v>
      </c>
      <c r="C57" s="60" t="s">
        <v>105</v>
      </c>
      <c r="D57" s="55"/>
      <c r="E57" s="55"/>
      <c r="F57" s="56"/>
      <c r="G57" s="57">
        <f>G50</f>
        <v>0</v>
      </c>
      <c r="H57" s="58">
        <f>IF($G$6&lt;&gt;"CHF",$I$6,1)*G57</f>
        <v>0</v>
      </c>
      <c r="I57" s="106"/>
      <c r="J57" s="107"/>
    </row>
    <row r="58" spans="2:10" s="33" customFormat="1" ht="23.25" thickBot="1" x14ac:dyDescent="0.3">
      <c r="B58" s="94" t="s">
        <v>101</v>
      </c>
      <c r="C58" s="95"/>
      <c r="D58" s="95"/>
      <c r="E58" s="95"/>
      <c r="F58" s="96"/>
      <c r="G58" s="73">
        <f>SUM(G54:G57)</f>
        <v>0</v>
      </c>
      <c r="H58" s="74">
        <f>IF($G$6&lt;&gt;"CHF",$I$6,1)*G58</f>
        <v>0</v>
      </c>
      <c r="I58" s="97"/>
      <c r="J58" s="98"/>
    </row>
    <row r="59" spans="2:10" s="33" customFormat="1" ht="36.6" customHeight="1" x14ac:dyDescent="0.25">
      <c r="B59" s="35"/>
      <c r="C59" s="35"/>
      <c r="D59" s="45"/>
      <c r="E59" s="45"/>
      <c r="F59" s="45"/>
      <c r="G59" s="45"/>
      <c r="H59" s="46"/>
      <c r="I59" s="35"/>
      <c r="J59" s="35"/>
    </row>
    <row r="60" spans="2:10" s="33" customFormat="1" ht="24" customHeight="1" x14ac:dyDescent="0.25">
      <c r="B60" s="99" t="s">
        <v>131</v>
      </c>
      <c r="C60" s="100"/>
      <c r="D60" s="100"/>
      <c r="E60" s="100"/>
      <c r="F60" s="100"/>
      <c r="G60" s="100"/>
      <c r="H60" s="100"/>
      <c r="I60" s="100"/>
      <c r="J60" s="100"/>
    </row>
    <row r="61" spans="2:10" s="33" customFormat="1" ht="22.5" x14ac:dyDescent="0.25">
      <c r="B61" s="75" t="s">
        <v>132</v>
      </c>
      <c r="C61" s="35"/>
      <c r="D61" s="45"/>
      <c r="E61" s="45"/>
      <c r="F61" s="45"/>
      <c r="G61" s="45"/>
      <c r="H61" s="46"/>
      <c r="I61" s="35"/>
      <c r="J61" s="35"/>
    </row>
    <row r="62" spans="2:10" s="33" customFormat="1" ht="22.5" x14ac:dyDescent="0.25">
      <c r="B62" s="47" t="s">
        <v>134</v>
      </c>
      <c r="C62" s="35"/>
      <c r="D62" s="45"/>
      <c r="E62" s="45"/>
      <c r="F62" s="45"/>
      <c r="G62" s="45"/>
      <c r="H62" s="46"/>
      <c r="I62" s="35"/>
      <c r="J62" s="35"/>
    </row>
    <row r="63" spans="2:10" s="33" customFormat="1" ht="23.25" thickBot="1" x14ac:dyDescent="0.3">
      <c r="B63" s="35" t="s">
        <v>133</v>
      </c>
      <c r="C63" s="35"/>
      <c r="D63" s="45"/>
      <c r="E63" s="45"/>
      <c r="F63" s="45"/>
      <c r="G63" s="45"/>
      <c r="H63" s="46"/>
      <c r="I63" s="35"/>
      <c r="J63" s="35"/>
    </row>
    <row r="64" spans="2:10" s="33" customFormat="1" ht="39.6" customHeight="1" thickBot="1" x14ac:dyDescent="0.3">
      <c r="B64" s="48" t="s">
        <v>117</v>
      </c>
      <c r="C64" s="49" t="s">
        <v>118</v>
      </c>
      <c r="D64" s="50" t="s">
        <v>120</v>
      </c>
      <c r="E64" s="50" t="s">
        <v>119</v>
      </c>
      <c r="F64" s="50" t="str">
        <f>F$12</f>
        <v>Coût/unité en CHF</v>
      </c>
      <c r="G64" s="50" t="str">
        <f>G$12</f>
        <v>Coût Total en CHF</v>
      </c>
      <c r="H64" s="51" t="s">
        <v>121</v>
      </c>
      <c r="I64" s="50" t="s">
        <v>122</v>
      </c>
      <c r="J64" s="52" t="s">
        <v>145</v>
      </c>
    </row>
    <row r="65" spans="2:10" s="33" customFormat="1" ht="23.25" thickBot="1" x14ac:dyDescent="0.3">
      <c r="B65" s="53">
        <v>1</v>
      </c>
      <c r="C65" s="59"/>
      <c r="D65" s="55"/>
      <c r="E65" s="55"/>
      <c r="F65" s="56"/>
      <c r="G65" s="57">
        <f>E65*F65</f>
        <v>0</v>
      </c>
      <c r="H65" s="58">
        <f t="shared" ref="H65:H70" si="7">IF($G$6&lt;&gt;"CHF",$I$6,1)*G65</f>
        <v>0</v>
      </c>
      <c r="I65" s="59"/>
      <c r="J65" s="55"/>
    </row>
    <row r="66" spans="2:10" s="33" customFormat="1" ht="23.25" thickBot="1" x14ac:dyDescent="0.3">
      <c r="B66" s="53">
        <v>2</v>
      </c>
      <c r="C66" s="59"/>
      <c r="D66" s="55"/>
      <c r="E66" s="55"/>
      <c r="F66" s="56"/>
      <c r="G66" s="57">
        <f t="shared" ref="G66:G69" si="8">E66*F66</f>
        <v>0</v>
      </c>
      <c r="H66" s="58">
        <f t="shared" si="7"/>
        <v>0</v>
      </c>
      <c r="I66" s="59"/>
      <c r="J66" s="55"/>
    </row>
    <row r="67" spans="2:10" s="33" customFormat="1" ht="23.25" thickBot="1" x14ac:dyDescent="0.3">
      <c r="B67" s="53">
        <v>3</v>
      </c>
      <c r="C67" s="59"/>
      <c r="D67" s="55"/>
      <c r="E67" s="55"/>
      <c r="F67" s="56"/>
      <c r="G67" s="57">
        <f t="shared" si="8"/>
        <v>0</v>
      </c>
      <c r="H67" s="58">
        <f t="shared" si="7"/>
        <v>0</v>
      </c>
      <c r="I67" s="59"/>
      <c r="J67" s="55"/>
    </row>
    <row r="68" spans="2:10" s="33" customFormat="1" ht="23.25" thickBot="1" x14ac:dyDescent="0.3">
      <c r="B68" s="53">
        <v>4</v>
      </c>
      <c r="C68" s="59"/>
      <c r="D68" s="55"/>
      <c r="E68" s="55"/>
      <c r="F68" s="56"/>
      <c r="G68" s="57">
        <f t="shared" si="8"/>
        <v>0</v>
      </c>
      <c r="H68" s="58">
        <f t="shared" si="7"/>
        <v>0</v>
      </c>
      <c r="I68" s="59"/>
      <c r="J68" s="55"/>
    </row>
    <row r="69" spans="2:10" s="33" customFormat="1" ht="23.25" thickBot="1" x14ac:dyDescent="0.3">
      <c r="B69" s="53">
        <v>5</v>
      </c>
      <c r="C69" s="59"/>
      <c r="D69" s="55"/>
      <c r="E69" s="55"/>
      <c r="F69" s="56"/>
      <c r="G69" s="57">
        <f t="shared" si="8"/>
        <v>0</v>
      </c>
      <c r="H69" s="58">
        <f t="shared" si="7"/>
        <v>0</v>
      </c>
      <c r="I69" s="59"/>
      <c r="J69" s="55"/>
    </row>
    <row r="70" spans="2:10" s="33" customFormat="1" ht="23.25" thickBot="1" x14ac:dyDescent="0.3">
      <c r="B70" s="108" t="s">
        <v>101</v>
      </c>
      <c r="C70" s="109"/>
      <c r="D70" s="109"/>
      <c r="E70" s="109"/>
      <c r="F70" s="110"/>
      <c r="G70" s="61">
        <f>SUM(G65:G69)</f>
        <v>0</v>
      </c>
      <c r="H70" s="62">
        <f t="shared" si="7"/>
        <v>0</v>
      </c>
      <c r="I70" s="63"/>
      <c r="J70" s="64"/>
    </row>
    <row r="71" spans="2:10" s="33" customFormat="1" ht="23.25" thickBot="1" x14ac:dyDescent="0.3">
      <c r="B71" s="47" t="s">
        <v>135</v>
      </c>
      <c r="C71" s="35"/>
      <c r="D71" s="45"/>
      <c r="E71" s="45"/>
      <c r="F71" s="45"/>
      <c r="G71" s="45"/>
      <c r="H71" s="46"/>
      <c r="I71" s="35"/>
      <c r="J71" s="76"/>
    </row>
    <row r="72" spans="2:10" s="33" customFormat="1" ht="23.25" thickBot="1" x14ac:dyDescent="0.3">
      <c r="B72" s="35" t="s">
        <v>133</v>
      </c>
      <c r="C72" s="35"/>
      <c r="D72" s="45"/>
      <c r="E72" s="45"/>
      <c r="F72" s="45"/>
      <c r="G72" s="45"/>
      <c r="H72" s="46"/>
      <c r="I72" s="35"/>
      <c r="J72" s="76"/>
    </row>
    <row r="73" spans="2:10" s="33" customFormat="1" ht="23.25" thickBot="1" x14ac:dyDescent="0.3">
      <c r="B73" s="48" t="s">
        <v>117</v>
      </c>
      <c r="C73" s="49" t="s">
        <v>118</v>
      </c>
      <c r="D73" s="50" t="s">
        <v>120</v>
      </c>
      <c r="E73" s="50" t="s">
        <v>119</v>
      </c>
      <c r="F73" s="50" t="str">
        <f>F$12</f>
        <v>Coût/unité en CHF</v>
      </c>
      <c r="G73" s="50" t="str">
        <f>G$12</f>
        <v>Coût Total en CHF</v>
      </c>
      <c r="H73" s="65" t="s">
        <v>121</v>
      </c>
      <c r="I73" s="113" t="s">
        <v>122</v>
      </c>
      <c r="J73" s="114"/>
    </row>
    <row r="74" spans="2:10" s="33" customFormat="1" ht="23.25" thickBot="1" x14ac:dyDescent="0.3">
      <c r="B74" s="53">
        <v>1</v>
      </c>
      <c r="C74" s="55"/>
      <c r="D74" s="55"/>
      <c r="E74" s="55"/>
      <c r="F74" s="56"/>
      <c r="G74" s="57">
        <f>E74*F74</f>
        <v>0</v>
      </c>
      <c r="H74" s="66">
        <f t="shared" ref="H74:H79" si="9">IF($G$6&lt;&gt;"CHF",$I$6,1)*G74</f>
        <v>0</v>
      </c>
      <c r="I74" s="106"/>
      <c r="J74" s="107"/>
    </row>
    <row r="75" spans="2:10" s="33" customFormat="1" ht="23.25" thickBot="1" x14ac:dyDescent="0.3">
      <c r="B75" s="53">
        <v>2</v>
      </c>
      <c r="C75" s="55"/>
      <c r="D75" s="55"/>
      <c r="E75" s="55"/>
      <c r="F75" s="56"/>
      <c r="G75" s="57">
        <f t="shared" ref="G75:G78" si="10">E75*F75</f>
        <v>0</v>
      </c>
      <c r="H75" s="66">
        <f t="shared" si="9"/>
        <v>0</v>
      </c>
      <c r="I75" s="106"/>
      <c r="J75" s="107"/>
    </row>
    <row r="76" spans="2:10" s="33" customFormat="1" ht="23.25" thickBot="1" x14ac:dyDescent="0.3">
      <c r="B76" s="53">
        <v>3</v>
      </c>
      <c r="C76" s="55"/>
      <c r="D76" s="55"/>
      <c r="E76" s="55"/>
      <c r="F76" s="56"/>
      <c r="G76" s="57">
        <f t="shared" si="10"/>
        <v>0</v>
      </c>
      <c r="H76" s="66">
        <f t="shared" si="9"/>
        <v>0</v>
      </c>
      <c r="I76" s="106"/>
      <c r="J76" s="107"/>
    </row>
    <row r="77" spans="2:10" s="33" customFormat="1" ht="23.25" thickBot="1" x14ac:dyDescent="0.3">
      <c r="B77" s="53">
        <v>4</v>
      </c>
      <c r="C77" s="55"/>
      <c r="D77" s="55"/>
      <c r="E77" s="55"/>
      <c r="F77" s="56"/>
      <c r="G77" s="57">
        <f t="shared" si="10"/>
        <v>0</v>
      </c>
      <c r="H77" s="66">
        <f t="shared" si="9"/>
        <v>0</v>
      </c>
      <c r="I77" s="106"/>
      <c r="J77" s="107"/>
    </row>
    <row r="78" spans="2:10" s="33" customFormat="1" ht="23.25" thickBot="1" x14ac:dyDescent="0.3">
      <c r="B78" s="53">
        <v>5</v>
      </c>
      <c r="C78" s="55"/>
      <c r="D78" s="55"/>
      <c r="E78" s="55"/>
      <c r="F78" s="56"/>
      <c r="G78" s="57">
        <f t="shared" si="10"/>
        <v>0</v>
      </c>
      <c r="H78" s="66">
        <f t="shared" si="9"/>
        <v>0</v>
      </c>
      <c r="I78" s="106"/>
      <c r="J78" s="107"/>
    </row>
    <row r="79" spans="2:10" s="33" customFormat="1" ht="23.25" thickBot="1" x14ac:dyDescent="0.3">
      <c r="B79" s="108" t="s">
        <v>101</v>
      </c>
      <c r="C79" s="109"/>
      <c r="D79" s="109"/>
      <c r="E79" s="109"/>
      <c r="F79" s="110"/>
      <c r="G79" s="61">
        <f>SUM(G74:G78)</f>
        <v>0</v>
      </c>
      <c r="H79" s="67">
        <f t="shared" si="9"/>
        <v>0</v>
      </c>
      <c r="I79" s="111"/>
      <c r="J79" s="112"/>
    </row>
    <row r="80" spans="2:10" s="33" customFormat="1" ht="22.5" x14ac:dyDescent="0.25">
      <c r="B80" s="47" t="s">
        <v>136</v>
      </c>
      <c r="C80" s="35"/>
      <c r="D80" s="45"/>
      <c r="E80" s="45"/>
      <c r="F80" s="45"/>
      <c r="G80" s="45"/>
      <c r="H80" s="46"/>
      <c r="I80" s="35"/>
      <c r="J80" s="35"/>
    </row>
    <row r="81" spans="2:10" s="33" customFormat="1" ht="23.25" thickBot="1" x14ac:dyDescent="0.3">
      <c r="B81" s="35" t="s">
        <v>126</v>
      </c>
      <c r="C81" s="35"/>
      <c r="D81" s="45"/>
      <c r="E81" s="45"/>
      <c r="F81" s="45"/>
      <c r="G81" s="45"/>
      <c r="H81" s="46"/>
      <c r="I81" s="35"/>
      <c r="J81" s="35"/>
    </row>
    <row r="82" spans="2:10" s="33" customFormat="1" ht="23.25" thickBot="1" x14ac:dyDescent="0.3">
      <c r="B82" s="48" t="s">
        <v>117</v>
      </c>
      <c r="C82" s="49" t="s">
        <v>118</v>
      </c>
      <c r="D82" s="50" t="s">
        <v>120</v>
      </c>
      <c r="E82" s="50" t="s">
        <v>119</v>
      </c>
      <c r="F82" s="50" t="str">
        <f>F$12</f>
        <v>Coût/unité en CHF</v>
      </c>
      <c r="G82" s="50" t="str">
        <f>G$12</f>
        <v>Coût Total en CHF</v>
      </c>
      <c r="H82" s="65" t="s">
        <v>121</v>
      </c>
      <c r="I82" s="113" t="s">
        <v>122</v>
      </c>
      <c r="J82" s="114"/>
    </row>
    <row r="83" spans="2:10" s="33" customFormat="1" ht="23.25" thickBot="1" x14ac:dyDescent="0.3">
      <c r="B83" s="53">
        <v>1</v>
      </c>
      <c r="C83" s="55"/>
      <c r="D83" s="55"/>
      <c r="E83" s="55"/>
      <c r="F83" s="56"/>
      <c r="G83" s="57">
        <f>E83*F83</f>
        <v>0</v>
      </c>
      <c r="H83" s="66">
        <f t="shared" ref="H83:H88" si="11">IF($G$6&lt;&gt;"CHF",$I$6,1)*G83</f>
        <v>0</v>
      </c>
      <c r="I83" s="106"/>
      <c r="J83" s="107"/>
    </row>
    <row r="84" spans="2:10" s="33" customFormat="1" ht="23.25" thickBot="1" x14ac:dyDescent="0.3">
      <c r="B84" s="53">
        <v>2</v>
      </c>
      <c r="C84" s="55"/>
      <c r="D84" s="55"/>
      <c r="E84" s="55"/>
      <c r="F84" s="56"/>
      <c r="G84" s="57">
        <f t="shared" ref="G84:G87" si="12">E84*F84</f>
        <v>0</v>
      </c>
      <c r="H84" s="66">
        <f t="shared" si="11"/>
        <v>0</v>
      </c>
      <c r="I84" s="106"/>
      <c r="J84" s="107"/>
    </row>
    <row r="85" spans="2:10" s="33" customFormat="1" ht="23.25" thickBot="1" x14ac:dyDescent="0.3">
      <c r="B85" s="53">
        <v>3</v>
      </c>
      <c r="C85" s="55"/>
      <c r="D85" s="55"/>
      <c r="E85" s="55"/>
      <c r="F85" s="56"/>
      <c r="G85" s="57">
        <f t="shared" si="12"/>
        <v>0</v>
      </c>
      <c r="H85" s="66">
        <f t="shared" si="11"/>
        <v>0</v>
      </c>
      <c r="I85" s="106"/>
      <c r="J85" s="107"/>
    </row>
    <row r="86" spans="2:10" s="33" customFormat="1" ht="23.25" thickBot="1" x14ac:dyDescent="0.3">
      <c r="B86" s="53">
        <v>4</v>
      </c>
      <c r="C86" s="55"/>
      <c r="D86" s="55"/>
      <c r="E86" s="55"/>
      <c r="F86" s="56"/>
      <c r="G86" s="57">
        <f t="shared" si="12"/>
        <v>0</v>
      </c>
      <c r="H86" s="66">
        <f t="shared" si="11"/>
        <v>0</v>
      </c>
      <c r="I86" s="106"/>
      <c r="J86" s="107"/>
    </row>
    <row r="87" spans="2:10" s="33" customFormat="1" ht="23.25" thickBot="1" x14ac:dyDescent="0.3">
      <c r="B87" s="53">
        <v>5</v>
      </c>
      <c r="C87" s="55"/>
      <c r="D87" s="55"/>
      <c r="E87" s="55"/>
      <c r="F87" s="56"/>
      <c r="G87" s="57">
        <f t="shared" si="12"/>
        <v>0</v>
      </c>
      <c r="H87" s="66">
        <f t="shared" si="11"/>
        <v>0</v>
      </c>
      <c r="I87" s="106"/>
      <c r="J87" s="107"/>
    </row>
    <row r="88" spans="2:10" s="33" customFormat="1" ht="23.25" thickBot="1" x14ac:dyDescent="0.3">
      <c r="B88" s="108" t="s">
        <v>101</v>
      </c>
      <c r="C88" s="109"/>
      <c r="D88" s="109"/>
      <c r="E88" s="109"/>
      <c r="F88" s="110"/>
      <c r="G88" s="61">
        <f>SUM(G83:G87)</f>
        <v>0</v>
      </c>
      <c r="H88" s="67">
        <f t="shared" si="11"/>
        <v>0</v>
      </c>
      <c r="I88" s="111"/>
      <c r="J88" s="112"/>
    </row>
    <row r="89" spans="2:10" s="33" customFormat="1" ht="22.5" x14ac:dyDescent="0.25">
      <c r="B89" s="47" t="s">
        <v>137</v>
      </c>
      <c r="C89" s="35"/>
      <c r="D89" s="45"/>
      <c r="E89" s="45"/>
      <c r="F89" s="45"/>
      <c r="G89" s="45"/>
      <c r="H89" s="46"/>
      <c r="I89" s="35"/>
      <c r="J89" s="35"/>
    </row>
    <row r="90" spans="2:10" s="33" customFormat="1" ht="23.25" thickBot="1" x14ac:dyDescent="0.3">
      <c r="B90" s="35" t="s">
        <v>127</v>
      </c>
      <c r="C90" s="35"/>
      <c r="D90" s="45"/>
      <c r="E90" s="45"/>
      <c r="F90" s="45"/>
      <c r="G90" s="45"/>
      <c r="H90" s="46"/>
      <c r="I90" s="35"/>
      <c r="J90" s="35"/>
    </row>
    <row r="91" spans="2:10" s="33" customFormat="1" ht="23.25" thickBot="1" x14ac:dyDescent="0.3">
      <c r="B91" s="48" t="s">
        <v>117</v>
      </c>
      <c r="C91" s="49" t="s">
        <v>118</v>
      </c>
      <c r="D91" s="50" t="s">
        <v>120</v>
      </c>
      <c r="E91" s="50" t="s">
        <v>119</v>
      </c>
      <c r="F91" s="50" t="str">
        <f>F$12</f>
        <v>Coût/unité en CHF</v>
      </c>
      <c r="G91" s="50" t="str">
        <f>G$12</f>
        <v>Coût Total en CHF</v>
      </c>
      <c r="H91" s="65" t="s">
        <v>121</v>
      </c>
      <c r="I91" s="113" t="s">
        <v>122</v>
      </c>
      <c r="J91" s="114"/>
    </row>
    <row r="92" spans="2:10" s="33" customFormat="1" ht="23.25" thickBot="1" x14ac:dyDescent="0.3">
      <c r="B92" s="53">
        <v>1</v>
      </c>
      <c r="C92" s="55"/>
      <c r="D92" s="55"/>
      <c r="E92" s="55"/>
      <c r="F92" s="56"/>
      <c r="G92" s="57">
        <f>E92*F92</f>
        <v>0</v>
      </c>
      <c r="H92" s="66">
        <f t="shared" ref="H92:H97" si="13">IF($G$6&lt;&gt;"CHF",$I$6,1)*G92</f>
        <v>0</v>
      </c>
      <c r="I92" s="106"/>
      <c r="J92" s="107"/>
    </row>
    <row r="93" spans="2:10" s="33" customFormat="1" ht="23.25" thickBot="1" x14ac:dyDescent="0.3">
      <c r="B93" s="53">
        <v>2</v>
      </c>
      <c r="C93" s="55"/>
      <c r="D93" s="55"/>
      <c r="E93" s="55"/>
      <c r="F93" s="56"/>
      <c r="G93" s="57">
        <f t="shared" ref="G93:G96" si="14">E93*F93</f>
        <v>0</v>
      </c>
      <c r="H93" s="66">
        <f t="shared" si="13"/>
        <v>0</v>
      </c>
      <c r="I93" s="106"/>
      <c r="J93" s="107"/>
    </row>
    <row r="94" spans="2:10" s="33" customFormat="1" ht="23.25" thickBot="1" x14ac:dyDescent="0.3">
      <c r="B94" s="53">
        <v>3</v>
      </c>
      <c r="C94" s="55"/>
      <c r="D94" s="55"/>
      <c r="E94" s="55"/>
      <c r="F94" s="56"/>
      <c r="G94" s="57">
        <f t="shared" si="14"/>
        <v>0</v>
      </c>
      <c r="H94" s="66">
        <f t="shared" si="13"/>
        <v>0</v>
      </c>
      <c r="I94" s="106"/>
      <c r="J94" s="107"/>
    </row>
    <row r="95" spans="2:10" s="33" customFormat="1" ht="23.25" thickBot="1" x14ac:dyDescent="0.3">
      <c r="B95" s="53">
        <v>4</v>
      </c>
      <c r="C95" s="55"/>
      <c r="D95" s="55"/>
      <c r="E95" s="55"/>
      <c r="F95" s="56"/>
      <c r="G95" s="57">
        <f t="shared" si="14"/>
        <v>0</v>
      </c>
      <c r="H95" s="66">
        <f t="shared" si="13"/>
        <v>0</v>
      </c>
      <c r="I95" s="106"/>
      <c r="J95" s="107"/>
    </row>
    <row r="96" spans="2:10" s="33" customFormat="1" ht="23.25" thickBot="1" x14ac:dyDescent="0.3">
      <c r="B96" s="53">
        <v>5</v>
      </c>
      <c r="C96" s="55"/>
      <c r="D96" s="55"/>
      <c r="E96" s="55"/>
      <c r="F96" s="56"/>
      <c r="G96" s="57">
        <f t="shared" si="14"/>
        <v>0</v>
      </c>
      <c r="H96" s="66">
        <f t="shared" si="13"/>
        <v>0</v>
      </c>
      <c r="I96" s="106"/>
      <c r="J96" s="107"/>
    </row>
    <row r="97" spans="2:10" s="33" customFormat="1" ht="23.25" thickBot="1" x14ac:dyDescent="0.3">
      <c r="B97" s="108" t="s">
        <v>101</v>
      </c>
      <c r="C97" s="109"/>
      <c r="D97" s="109"/>
      <c r="E97" s="109"/>
      <c r="F97" s="110"/>
      <c r="G97" s="61">
        <f>SUM(G92:G96)</f>
        <v>0</v>
      </c>
      <c r="H97" s="67">
        <f t="shared" si="13"/>
        <v>0</v>
      </c>
      <c r="I97" s="111"/>
      <c r="J97" s="112"/>
    </row>
    <row r="98" spans="2:10" s="33" customFormat="1" ht="22.5" x14ac:dyDescent="0.25">
      <c r="B98" s="47" t="s">
        <v>106</v>
      </c>
      <c r="C98" s="35"/>
      <c r="D98" s="45"/>
      <c r="E98" s="45"/>
      <c r="F98" s="45"/>
      <c r="G98" s="45"/>
      <c r="H98" s="46"/>
      <c r="I98" s="35"/>
      <c r="J98" s="35"/>
    </row>
    <row r="99" spans="2:10" s="33" customFormat="1" ht="23.25" thickBot="1" x14ac:dyDescent="0.3">
      <c r="B99" s="35" t="s">
        <v>133</v>
      </c>
      <c r="C99" s="35"/>
      <c r="D99" s="45"/>
      <c r="E99" s="45"/>
      <c r="F99" s="45"/>
      <c r="G99" s="45"/>
      <c r="H99" s="46"/>
      <c r="I99" s="35"/>
      <c r="J99" s="35"/>
    </row>
    <row r="100" spans="2:10" s="33" customFormat="1" ht="23.25" thickBot="1" x14ac:dyDescent="0.3">
      <c r="B100" s="48" t="s">
        <v>117</v>
      </c>
      <c r="C100" s="49" t="s">
        <v>118</v>
      </c>
      <c r="D100" s="50" t="s">
        <v>120</v>
      </c>
      <c r="E100" s="50" t="s">
        <v>119</v>
      </c>
      <c r="F100" s="50" t="str">
        <f>F$12</f>
        <v>Coût/unité en CHF</v>
      </c>
      <c r="G100" s="50" t="str">
        <f>G$12</f>
        <v>Coût Total en CHF</v>
      </c>
      <c r="H100" s="65" t="s">
        <v>121</v>
      </c>
      <c r="I100" s="113" t="s">
        <v>122</v>
      </c>
      <c r="J100" s="114"/>
    </row>
    <row r="101" spans="2:10" s="33" customFormat="1" ht="23.25" thickBot="1" x14ac:dyDescent="0.3">
      <c r="B101" s="53">
        <v>1</v>
      </c>
      <c r="C101" s="55"/>
      <c r="D101" s="55"/>
      <c r="E101" s="55"/>
      <c r="F101" s="56"/>
      <c r="G101" s="57">
        <f>E101*F101</f>
        <v>0</v>
      </c>
      <c r="H101" s="66">
        <f t="shared" ref="H101:H106" si="15">IF($G$6&lt;&gt;"CHF",$I$6,1)*G101</f>
        <v>0</v>
      </c>
      <c r="I101" s="106"/>
      <c r="J101" s="107"/>
    </row>
    <row r="102" spans="2:10" s="33" customFormat="1" ht="23.25" thickBot="1" x14ac:dyDescent="0.3">
      <c r="B102" s="53">
        <v>2</v>
      </c>
      <c r="C102" s="55"/>
      <c r="D102" s="55"/>
      <c r="E102" s="55"/>
      <c r="F102" s="56"/>
      <c r="G102" s="57">
        <f t="shared" ref="G102:G105" si="16">E102*F102</f>
        <v>0</v>
      </c>
      <c r="H102" s="66">
        <f t="shared" si="15"/>
        <v>0</v>
      </c>
      <c r="I102" s="106"/>
      <c r="J102" s="107"/>
    </row>
    <row r="103" spans="2:10" s="33" customFormat="1" ht="23.25" thickBot="1" x14ac:dyDescent="0.3">
      <c r="B103" s="53">
        <v>3</v>
      </c>
      <c r="C103" s="55"/>
      <c r="D103" s="55"/>
      <c r="E103" s="55"/>
      <c r="F103" s="56"/>
      <c r="G103" s="57">
        <f t="shared" si="16"/>
        <v>0</v>
      </c>
      <c r="H103" s="66">
        <f t="shared" si="15"/>
        <v>0</v>
      </c>
      <c r="I103" s="106"/>
      <c r="J103" s="107"/>
    </row>
    <row r="104" spans="2:10" s="33" customFormat="1" ht="23.25" thickBot="1" x14ac:dyDescent="0.3">
      <c r="B104" s="53">
        <v>4</v>
      </c>
      <c r="C104" s="55"/>
      <c r="D104" s="55"/>
      <c r="E104" s="55"/>
      <c r="F104" s="56"/>
      <c r="G104" s="57">
        <f t="shared" si="16"/>
        <v>0</v>
      </c>
      <c r="H104" s="66">
        <f t="shared" si="15"/>
        <v>0</v>
      </c>
      <c r="I104" s="106"/>
      <c r="J104" s="107"/>
    </row>
    <row r="105" spans="2:10" s="33" customFormat="1" ht="23.25" thickBot="1" x14ac:dyDescent="0.3">
      <c r="B105" s="53">
        <v>5</v>
      </c>
      <c r="C105" s="55"/>
      <c r="D105" s="55"/>
      <c r="E105" s="55"/>
      <c r="F105" s="56"/>
      <c r="G105" s="57">
        <f t="shared" si="16"/>
        <v>0</v>
      </c>
      <c r="H105" s="66">
        <f t="shared" si="15"/>
        <v>0</v>
      </c>
      <c r="I105" s="106"/>
      <c r="J105" s="107"/>
    </row>
    <row r="106" spans="2:10" s="33" customFormat="1" ht="23.25" thickBot="1" x14ac:dyDescent="0.3">
      <c r="B106" s="108" t="s">
        <v>101</v>
      </c>
      <c r="C106" s="109"/>
      <c r="D106" s="109"/>
      <c r="E106" s="109"/>
      <c r="F106" s="110"/>
      <c r="G106" s="61">
        <f>SUM(G101:G105)</f>
        <v>0</v>
      </c>
      <c r="H106" s="67">
        <f t="shared" si="15"/>
        <v>0</v>
      </c>
      <c r="I106" s="111"/>
      <c r="J106" s="112"/>
    </row>
    <row r="107" spans="2:10" s="33" customFormat="1" ht="32.1" customHeight="1" x14ac:dyDescent="0.25">
      <c r="B107" s="47" t="s">
        <v>140</v>
      </c>
      <c r="C107" s="35"/>
      <c r="D107" s="45"/>
      <c r="E107" s="45"/>
      <c r="F107" s="45"/>
      <c r="G107" s="45"/>
      <c r="H107" s="46"/>
      <c r="I107" s="35"/>
      <c r="J107" s="35"/>
    </row>
    <row r="108" spans="2:10" s="33" customFormat="1" ht="23.25" thickBot="1" x14ac:dyDescent="0.3">
      <c r="B108" s="35" t="s">
        <v>138</v>
      </c>
      <c r="C108" s="35"/>
      <c r="D108" s="45"/>
      <c r="E108" s="45"/>
      <c r="F108" s="45"/>
      <c r="G108" s="45"/>
      <c r="H108" s="46"/>
      <c r="I108" s="35"/>
      <c r="J108" s="35"/>
    </row>
    <row r="109" spans="2:10" s="33" customFormat="1" ht="23.25" thickBot="1" x14ac:dyDescent="0.3">
      <c r="B109" s="68" t="s">
        <v>117</v>
      </c>
      <c r="C109" s="69" t="s">
        <v>139</v>
      </c>
      <c r="D109" s="70"/>
      <c r="E109" s="70"/>
      <c r="F109" s="71"/>
      <c r="G109" s="41" t="str">
        <f>"Coût Total en "&amp;$G$6</f>
        <v>Coût Total en CHF</v>
      </c>
      <c r="H109" s="72" t="s">
        <v>121</v>
      </c>
      <c r="I109" s="104" t="s">
        <v>122</v>
      </c>
      <c r="J109" s="105"/>
    </row>
    <row r="110" spans="2:10" s="33" customFormat="1" ht="23.25" thickBot="1" x14ac:dyDescent="0.3">
      <c r="B110" s="53">
        <v>2.1</v>
      </c>
      <c r="C110" s="77" t="s">
        <v>107</v>
      </c>
      <c r="D110" s="78"/>
      <c r="E110" s="78"/>
      <c r="F110" s="79"/>
      <c r="G110" s="57">
        <f>G70</f>
        <v>0</v>
      </c>
      <c r="H110" s="58">
        <f t="shared" ref="H110:H115" si="17">IF($G$6&lt;&gt;"CHF",$I$6,1)*G110</f>
        <v>0</v>
      </c>
      <c r="I110" s="106"/>
      <c r="J110" s="107"/>
    </row>
    <row r="111" spans="2:10" s="33" customFormat="1" ht="23.25" thickBot="1" x14ac:dyDescent="0.3">
      <c r="B111" s="53">
        <v>2.2000000000000002</v>
      </c>
      <c r="C111" s="77" t="s">
        <v>108</v>
      </c>
      <c r="D111" s="80"/>
      <c r="E111" s="80"/>
      <c r="F111" s="81"/>
      <c r="G111" s="57">
        <f>G79</f>
        <v>0</v>
      </c>
      <c r="H111" s="58">
        <f t="shared" si="17"/>
        <v>0</v>
      </c>
      <c r="I111" s="106"/>
      <c r="J111" s="107"/>
    </row>
    <row r="112" spans="2:10" s="33" customFormat="1" ht="23.25" thickBot="1" x14ac:dyDescent="0.3">
      <c r="B112" s="53">
        <v>2.2999999999999998</v>
      </c>
      <c r="C112" s="77" t="s">
        <v>104</v>
      </c>
      <c r="D112" s="80"/>
      <c r="E112" s="80"/>
      <c r="F112" s="81"/>
      <c r="G112" s="57">
        <f>G88</f>
        <v>0</v>
      </c>
      <c r="H112" s="58">
        <f t="shared" si="17"/>
        <v>0</v>
      </c>
      <c r="I112" s="106"/>
      <c r="J112" s="107"/>
    </row>
    <row r="113" spans="2:11" s="33" customFormat="1" ht="23.25" thickBot="1" x14ac:dyDescent="0.3">
      <c r="B113" s="53">
        <v>2.4</v>
      </c>
      <c r="C113" s="77" t="s">
        <v>105</v>
      </c>
      <c r="D113" s="80"/>
      <c r="E113" s="80"/>
      <c r="F113" s="81"/>
      <c r="G113" s="57">
        <f>G97</f>
        <v>0</v>
      </c>
      <c r="H113" s="58">
        <f t="shared" si="17"/>
        <v>0</v>
      </c>
      <c r="I113" s="106"/>
      <c r="J113" s="107"/>
    </row>
    <row r="114" spans="2:11" s="33" customFormat="1" ht="23.25" customHeight="1" thickBot="1" x14ac:dyDescent="0.3">
      <c r="B114" s="53">
        <v>2.5</v>
      </c>
      <c r="C114" s="77" t="s">
        <v>109</v>
      </c>
      <c r="D114" s="80"/>
      <c r="E114" s="80"/>
      <c r="F114" s="81"/>
      <c r="G114" s="57">
        <f>G106</f>
        <v>0</v>
      </c>
      <c r="H114" s="58">
        <f t="shared" si="17"/>
        <v>0</v>
      </c>
      <c r="I114" s="106"/>
      <c r="J114" s="107"/>
    </row>
    <row r="115" spans="2:11" s="33" customFormat="1" ht="23.25" thickBot="1" x14ac:dyDescent="0.3">
      <c r="B115" s="94" t="s">
        <v>101</v>
      </c>
      <c r="C115" s="95"/>
      <c r="D115" s="95"/>
      <c r="E115" s="95"/>
      <c r="F115" s="96"/>
      <c r="G115" s="73">
        <f>SUM(G110:G114)</f>
        <v>0</v>
      </c>
      <c r="H115" s="74">
        <f t="shared" si="17"/>
        <v>0</v>
      </c>
      <c r="I115" s="97"/>
      <c r="J115" s="98"/>
    </row>
    <row r="116" spans="2:11" ht="27.75" customHeight="1" x14ac:dyDescent="0.25">
      <c r="D116" s="45"/>
      <c r="E116" s="45"/>
      <c r="F116" s="82"/>
      <c r="G116" s="83"/>
      <c r="H116" s="84"/>
      <c r="I116" s="85"/>
      <c r="J116" s="85"/>
    </row>
    <row r="117" spans="2:11" ht="24" customHeight="1" x14ac:dyDescent="0.25">
      <c r="B117" s="99" t="s">
        <v>141</v>
      </c>
      <c r="C117" s="100"/>
      <c r="D117" s="100"/>
      <c r="E117" s="100"/>
      <c r="F117" s="100"/>
      <c r="G117" s="100"/>
      <c r="H117" s="100"/>
      <c r="I117" s="100"/>
      <c r="J117" s="100"/>
    </row>
    <row r="118" spans="2:11" ht="20.25" customHeight="1" x14ac:dyDescent="0.25">
      <c r="B118" s="47" t="s">
        <v>142</v>
      </c>
      <c r="D118" s="45"/>
      <c r="E118" s="45"/>
      <c r="F118" s="45"/>
      <c r="G118" s="45"/>
      <c r="H118" s="46"/>
    </row>
    <row r="119" spans="2:11" ht="15.75" thickBot="1" x14ac:dyDescent="0.3">
      <c r="B119" s="35" t="s">
        <v>143</v>
      </c>
      <c r="D119" s="45"/>
      <c r="E119" s="45"/>
      <c r="F119" s="45"/>
      <c r="G119" s="45"/>
      <c r="H119" s="46"/>
    </row>
    <row r="120" spans="2:11" ht="26.25" customHeight="1" thickBot="1" x14ac:dyDescent="0.3">
      <c r="B120" s="68" t="s">
        <v>117</v>
      </c>
      <c r="C120" s="71" t="s">
        <v>144</v>
      </c>
      <c r="D120" s="68" t="str">
        <f>"Tarif horaire en "&amp;$G$6</f>
        <v>Tarif horaire en CHF</v>
      </c>
      <c r="E120" s="71" t="s">
        <v>121</v>
      </c>
      <c r="F120" s="68" t="str">
        <f>"Tarif journalier en "&amp;$G$6&amp;" (8h)"</f>
        <v>Tarif journalier en CHF (8h)</v>
      </c>
      <c r="G120" s="70" t="s">
        <v>121</v>
      </c>
      <c r="H120" s="101" t="s">
        <v>122</v>
      </c>
      <c r="I120" s="102"/>
      <c r="J120" s="103"/>
    </row>
    <row r="121" spans="2:11" ht="23.25" customHeight="1" thickBot="1" x14ac:dyDescent="0.3">
      <c r="B121" s="53">
        <v>1</v>
      </c>
      <c r="C121" s="54"/>
      <c r="D121" s="86"/>
      <c r="E121" s="87">
        <f t="shared" ref="E121:E130" si="18">IF($G$6&lt;&gt;"CHF",$I$6,1)*D121</f>
        <v>0</v>
      </c>
      <c r="F121" s="87">
        <f>D121*8</f>
        <v>0</v>
      </c>
      <c r="G121" s="87">
        <f t="shared" ref="G121:G130" si="19">IF($G$6&lt;&gt;"CHF",$I$6,1)*F121</f>
        <v>0</v>
      </c>
      <c r="H121" s="91"/>
      <c r="I121" s="92"/>
      <c r="J121" s="93"/>
      <c r="K121" s="88"/>
    </row>
    <row r="122" spans="2:11" ht="23.25" customHeight="1" thickBot="1" x14ac:dyDescent="0.3">
      <c r="B122" s="53">
        <v>2</v>
      </c>
      <c r="C122" s="60"/>
      <c r="D122" s="86"/>
      <c r="E122" s="87">
        <f t="shared" si="18"/>
        <v>0</v>
      </c>
      <c r="F122" s="87">
        <f t="shared" ref="F122:F130" si="20">D122*8</f>
        <v>0</v>
      </c>
      <c r="G122" s="87">
        <f t="shared" si="19"/>
        <v>0</v>
      </c>
      <c r="H122" s="91"/>
      <c r="I122" s="92"/>
      <c r="J122" s="93"/>
    </row>
    <row r="123" spans="2:11" ht="23.25" customHeight="1" thickBot="1" x14ac:dyDescent="0.3">
      <c r="B123" s="53">
        <v>3</v>
      </c>
      <c r="C123" s="59"/>
      <c r="D123" s="86"/>
      <c r="E123" s="87">
        <f t="shared" si="18"/>
        <v>0</v>
      </c>
      <c r="F123" s="87">
        <f t="shared" si="20"/>
        <v>0</v>
      </c>
      <c r="G123" s="87">
        <f t="shared" si="19"/>
        <v>0</v>
      </c>
      <c r="H123" s="91"/>
      <c r="I123" s="92"/>
      <c r="J123" s="93"/>
    </row>
    <row r="124" spans="2:11" ht="23.25" customHeight="1" thickBot="1" x14ac:dyDescent="0.3">
      <c r="B124" s="53">
        <v>4</v>
      </c>
      <c r="C124" s="59"/>
      <c r="D124" s="86"/>
      <c r="E124" s="87">
        <f t="shared" si="18"/>
        <v>0</v>
      </c>
      <c r="F124" s="87">
        <f t="shared" si="20"/>
        <v>0</v>
      </c>
      <c r="G124" s="87">
        <f t="shared" si="19"/>
        <v>0</v>
      </c>
      <c r="H124" s="91"/>
      <c r="I124" s="92"/>
      <c r="J124" s="93"/>
    </row>
    <row r="125" spans="2:11" ht="23.25" customHeight="1" thickBot="1" x14ac:dyDescent="0.3">
      <c r="B125" s="53">
        <v>5</v>
      </c>
      <c r="C125" s="59"/>
      <c r="D125" s="86"/>
      <c r="E125" s="87">
        <f t="shared" si="18"/>
        <v>0</v>
      </c>
      <c r="F125" s="87">
        <f t="shared" si="20"/>
        <v>0</v>
      </c>
      <c r="G125" s="87">
        <f t="shared" si="19"/>
        <v>0</v>
      </c>
      <c r="H125" s="91"/>
      <c r="I125" s="92"/>
      <c r="J125" s="93"/>
    </row>
    <row r="126" spans="2:11" ht="23.25" customHeight="1" thickBot="1" x14ac:dyDescent="0.3">
      <c r="B126" s="53">
        <v>6</v>
      </c>
      <c r="C126" s="59"/>
      <c r="D126" s="86"/>
      <c r="E126" s="87">
        <f t="shared" si="18"/>
        <v>0</v>
      </c>
      <c r="F126" s="87">
        <f t="shared" si="20"/>
        <v>0</v>
      </c>
      <c r="G126" s="87">
        <f t="shared" si="19"/>
        <v>0</v>
      </c>
      <c r="H126" s="91"/>
      <c r="I126" s="92"/>
      <c r="J126" s="93"/>
    </row>
    <row r="127" spans="2:11" ht="23.25" customHeight="1" thickBot="1" x14ac:dyDescent="0.3">
      <c r="B127" s="53">
        <v>7</v>
      </c>
      <c r="C127" s="59"/>
      <c r="D127" s="86"/>
      <c r="E127" s="87">
        <f t="shared" si="18"/>
        <v>0</v>
      </c>
      <c r="F127" s="87">
        <f t="shared" si="20"/>
        <v>0</v>
      </c>
      <c r="G127" s="87">
        <f t="shared" si="19"/>
        <v>0</v>
      </c>
      <c r="H127" s="91"/>
      <c r="I127" s="92"/>
      <c r="J127" s="93"/>
    </row>
    <row r="128" spans="2:11" ht="23.25" customHeight="1" thickBot="1" x14ac:dyDescent="0.3">
      <c r="B128" s="53">
        <v>8</v>
      </c>
      <c r="C128" s="59"/>
      <c r="D128" s="86"/>
      <c r="E128" s="87">
        <f t="shared" si="18"/>
        <v>0</v>
      </c>
      <c r="F128" s="87">
        <f t="shared" si="20"/>
        <v>0</v>
      </c>
      <c r="G128" s="87">
        <f t="shared" si="19"/>
        <v>0</v>
      </c>
      <c r="H128" s="91"/>
      <c r="I128" s="92"/>
      <c r="J128" s="93"/>
    </row>
    <row r="129" spans="2:10" ht="23.25" customHeight="1" thickBot="1" x14ac:dyDescent="0.3">
      <c r="B129" s="53">
        <v>9</v>
      </c>
      <c r="C129" s="59"/>
      <c r="D129" s="86"/>
      <c r="E129" s="87">
        <f t="shared" si="18"/>
        <v>0</v>
      </c>
      <c r="F129" s="87">
        <f t="shared" si="20"/>
        <v>0</v>
      </c>
      <c r="G129" s="87">
        <f t="shared" si="19"/>
        <v>0</v>
      </c>
      <c r="H129" s="91"/>
      <c r="I129" s="92"/>
      <c r="J129" s="93"/>
    </row>
    <row r="130" spans="2:10" ht="23.25" customHeight="1" thickBot="1" x14ac:dyDescent="0.3">
      <c r="B130" s="53">
        <v>10</v>
      </c>
      <c r="C130" s="89"/>
      <c r="D130" s="86"/>
      <c r="E130" s="87">
        <f t="shared" si="18"/>
        <v>0</v>
      </c>
      <c r="F130" s="87">
        <f t="shared" si="20"/>
        <v>0</v>
      </c>
      <c r="G130" s="87">
        <f t="shared" si="19"/>
        <v>0</v>
      </c>
      <c r="H130" s="91"/>
      <c r="I130" s="92"/>
      <c r="J130" s="93"/>
    </row>
    <row r="131" spans="2:10" ht="15" x14ac:dyDescent="0.25">
      <c r="D131" s="45"/>
      <c r="E131" s="45"/>
      <c r="F131" s="45"/>
      <c r="G131" s="45"/>
      <c r="H131" s="46"/>
    </row>
    <row r="132" spans="2:10" ht="12.75" customHeight="1" x14ac:dyDescent="0.25"/>
    <row r="133" spans="2:10" ht="12.75" customHeight="1" x14ac:dyDescent="0.25"/>
    <row r="134" spans="2:10" ht="12.75" customHeight="1" x14ac:dyDescent="0.25"/>
    <row r="135" spans="2:10" ht="12.75" customHeight="1" x14ac:dyDescent="0.25"/>
    <row r="136" spans="2:10" ht="12.75" customHeight="1" x14ac:dyDescent="0.25"/>
    <row r="137" spans="2:10" ht="12.75" customHeight="1" x14ac:dyDescent="0.25"/>
    <row r="138" spans="2:10" ht="12.75" customHeight="1" x14ac:dyDescent="0.25"/>
    <row r="139" spans="2:10" ht="12.75" customHeight="1" x14ac:dyDescent="0.25"/>
    <row r="140" spans="2:10" ht="12.75" customHeight="1" x14ac:dyDescent="0.25"/>
    <row r="141" spans="2:10" ht="12.75" customHeight="1" x14ac:dyDescent="0.25"/>
    <row r="142" spans="2:10" ht="12.75" customHeight="1" x14ac:dyDescent="0.25"/>
    <row r="143" spans="2:10" ht="12.75" customHeight="1" x14ac:dyDescent="0.25"/>
    <row r="144" spans="2:10" ht="12.75" customHeight="1" x14ac:dyDescent="0.25"/>
    <row r="145" ht="12.75" customHeight="1" x14ac:dyDescent="0.25"/>
    <row r="146" ht="12.75" customHeight="1" x14ac:dyDescent="0.25"/>
  </sheetData>
  <mergeCells count="88">
    <mergeCell ref="I28:J28"/>
    <mergeCell ref="B5:D5"/>
    <mergeCell ref="B8:J8"/>
    <mergeCell ref="B23:F23"/>
    <mergeCell ref="I26:J26"/>
    <mergeCell ref="I27:J27"/>
    <mergeCell ref="B41:F41"/>
    <mergeCell ref="I41:J41"/>
    <mergeCell ref="I29:J29"/>
    <mergeCell ref="I30:J30"/>
    <mergeCell ref="I31:J31"/>
    <mergeCell ref="B32:F32"/>
    <mergeCell ref="I32:J32"/>
    <mergeCell ref="I35:J35"/>
    <mergeCell ref="I36:J36"/>
    <mergeCell ref="I37:J37"/>
    <mergeCell ref="I38:J38"/>
    <mergeCell ref="I39:J39"/>
    <mergeCell ref="I40:J40"/>
    <mergeCell ref="I56:J56"/>
    <mergeCell ref="I44:J44"/>
    <mergeCell ref="I45:J45"/>
    <mergeCell ref="I46:J46"/>
    <mergeCell ref="I47:J47"/>
    <mergeCell ref="I48:J48"/>
    <mergeCell ref="I49:J49"/>
    <mergeCell ref="B50:F50"/>
    <mergeCell ref="I50:J50"/>
    <mergeCell ref="I53:J53"/>
    <mergeCell ref="I54:J54"/>
    <mergeCell ref="I55:J55"/>
    <mergeCell ref="B79:F79"/>
    <mergeCell ref="I79:J79"/>
    <mergeCell ref="I57:J57"/>
    <mergeCell ref="B58:F58"/>
    <mergeCell ref="I58:J58"/>
    <mergeCell ref="B60:J60"/>
    <mergeCell ref="B70:F70"/>
    <mergeCell ref="I73:J73"/>
    <mergeCell ref="I87:J87"/>
    <mergeCell ref="I74:J74"/>
    <mergeCell ref="I75:J75"/>
    <mergeCell ref="I76:J76"/>
    <mergeCell ref="I77:J77"/>
    <mergeCell ref="I78:J78"/>
    <mergeCell ref="I82:J82"/>
    <mergeCell ref="I83:J83"/>
    <mergeCell ref="I84:J84"/>
    <mergeCell ref="I85:J85"/>
    <mergeCell ref="I86:J86"/>
    <mergeCell ref="I101:J101"/>
    <mergeCell ref="B88:F88"/>
    <mergeCell ref="I88:J88"/>
    <mergeCell ref="I91:J91"/>
    <mergeCell ref="I92:J92"/>
    <mergeCell ref="I93:J93"/>
    <mergeCell ref="I94:J94"/>
    <mergeCell ref="I95:J95"/>
    <mergeCell ref="I96:J96"/>
    <mergeCell ref="B97:F97"/>
    <mergeCell ref="I97:J97"/>
    <mergeCell ref="I100:J100"/>
    <mergeCell ref="I102:J102"/>
    <mergeCell ref="I103:J103"/>
    <mergeCell ref="I104:J104"/>
    <mergeCell ref="I105:J105"/>
    <mergeCell ref="B106:F106"/>
    <mergeCell ref="I106:J106"/>
    <mergeCell ref="H122:J122"/>
    <mergeCell ref="I109:J109"/>
    <mergeCell ref="I110:J110"/>
    <mergeCell ref="I111:J111"/>
    <mergeCell ref="I112:J112"/>
    <mergeCell ref="I113:J113"/>
    <mergeCell ref="I114:J114"/>
    <mergeCell ref="B115:F115"/>
    <mergeCell ref="I115:J115"/>
    <mergeCell ref="B117:J117"/>
    <mergeCell ref="H120:J120"/>
    <mergeCell ref="H121:J121"/>
    <mergeCell ref="H129:J129"/>
    <mergeCell ref="H130:J130"/>
    <mergeCell ref="H123:J123"/>
    <mergeCell ref="H124:J124"/>
    <mergeCell ref="H125:J125"/>
    <mergeCell ref="H126:J126"/>
    <mergeCell ref="H127:J127"/>
    <mergeCell ref="H128:J12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F65387444776418FB54F630D8990A4" ma:contentTypeVersion="9" ma:contentTypeDescription="Create a new document." ma:contentTypeScope="" ma:versionID="a3fbed2b21b710fb3eb02e0f7019982d">
  <xsd:schema xmlns:xsd="http://www.w3.org/2001/XMLSchema" xmlns:xs="http://www.w3.org/2001/XMLSchema" xmlns:p="http://schemas.microsoft.com/office/2006/metadata/properties" xmlns:ns2="5e5951d7-cbc6-4e3c-b1ee-03a948cd9038" targetNamespace="http://schemas.microsoft.com/office/2006/metadata/properties" ma:root="true" ma:fieldsID="50aded7fe7aa2faf3e324ed74ac1a1b6" ns2:_="">
    <xsd:import namespace="5e5951d7-cbc6-4e3c-b1ee-03a948cd90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5951d7-cbc6-4e3c-b1ee-03a948cd90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41CE7B-7A35-4924-A4B9-212B9B4A0C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5951d7-cbc6-4e3c-b1ee-03a948cd90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F8B47C-0F53-421B-9192-E5E4B3C43A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914D83-1718-4452-BFCA-00842FC555B4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e5951d7-cbc6-4e3c-b1ee-03a948cd903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Questions</vt:lpstr>
      <vt:lpstr>Coûts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Chiarello Emmanuel</dc:creator>
  <cp:keywords/>
  <dc:description/>
  <cp:lastModifiedBy>Pieyre-Bernard Castelier</cp:lastModifiedBy>
  <cp:revision/>
  <cp:lastPrinted>2022-07-28T08:56:24Z</cp:lastPrinted>
  <dcterms:created xsi:type="dcterms:W3CDTF">2021-09-22T07:19:22Z</dcterms:created>
  <dcterms:modified xsi:type="dcterms:W3CDTF">2022-07-28T14:27:30Z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afab34-9a72-4ae7-945b-b103523866eb_Enabled">
    <vt:lpwstr>true</vt:lpwstr>
  </property>
  <property fmtid="{D5CDD505-2E9C-101B-9397-08002B2CF9AE}" pid="3" name="MSIP_Label_39afab34-9a72-4ae7-945b-b103523866eb_SetDate">
    <vt:lpwstr>2021-09-22T07:19:22Z</vt:lpwstr>
  </property>
  <property fmtid="{D5CDD505-2E9C-101B-9397-08002B2CF9AE}" pid="4" name="MSIP_Label_39afab34-9a72-4ae7-945b-b103523866eb_Method">
    <vt:lpwstr>Standard</vt:lpwstr>
  </property>
  <property fmtid="{D5CDD505-2E9C-101B-9397-08002B2CF9AE}" pid="5" name="MSIP_Label_39afab34-9a72-4ae7-945b-b103523866eb_Name">
    <vt:lpwstr>39afab34-9a72-4ae7-945b-b103523866eb</vt:lpwstr>
  </property>
  <property fmtid="{D5CDD505-2E9C-101B-9397-08002B2CF9AE}" pid="6" name="MSIP_Label_39afab34-9a72-4ae7-945b-b103523866eb_SiteId">
    <vt:lpwstr>03bf4346-60aa-4741-8c68-485b87d92fa3</vt:lpwstr>
  </property>
  <property fmtid="{D5CDD505-2E9C-101B-9397-08002B2CF9AE}" pid="7" name="MSIP_Label_39afab34-9a72-4ae7-945b-b103523866eb_ActionId">
    <vt:lpwstr>ec9a4f88-9e96-4dab-a35f-a565e7a737a5</vt:lpwstr>
  </property>
  <property fmtid="{D5CDD505-2E9C-101B-9397-08002B2CF9AE}" pid="8" name="MSIP_Label_39afab34-9a72-4ae7-945b-b103523866eb_ContentBits">
    <vt:lpwstr>0</vt:lpwstr>
  </property>
  <property fmtid="{D5CDD505-2E9C-101B-9397-08002B2CF9AE}" pid="9" name="ContentTypeId">
    <vt:lpwstr>0x0101004DF65387444776418FB54F630D8990A4</vt:lpwstr>
  </property>
</Properties>
</file>